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motero\OneDrive - CGPJ.ES\Documentos\VIOLENCIA MUJER\2023\Anual\Publicar\"/>
    </mc:Choice>
  </mc:AlternateContent>
  <xr:revisionPtr revIDLastSave="0" documentId="13_ncr:1_{F77BA27E-F088-4E3A-A60F-D33E50B9C6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icio" sheetId="1" r:id="rId1"/>
    <sheet name="Evolución Denuncias" sheetId="2" r:id="rId2"/>
    <sheet name="Evolución Renuncias" sheetId="3" r:id="rId3"/>
    <sheet name="Evolución Víctimas" sheetId="4" r:id="rId4"/>
    <sheet name="Evolución Órdenes y Medidas" sheetId="5" r:id="rId5"/>
    <sheet name="Personas Enjuiciadas" sheetId="6" r:id="rId6"/>
    <sheet name="Jdos Penal_Personas Enjuiciadas" sheetId="7" r:id="rId7"/>
    <sheet name="Jdos Penal_Sentencias" sheetId="8" r:id="rId8"/>
    <sheet name="Jdos Menores_Personas Enjuiciad" sheetId="9" r:id="rId9"/>
    <sheet name="Jdos Menores_Sentencias" sheetId="10" r:id="rId10"/>
    <sheet name="Jdos Guardia_Asuntos" sheetId="11" r:id="rId11"/>
    <sheet name="Jdos Guardia_Órdenes Protección" sheetId="12" r:id="rId12"/>
    <sheet name="Audiencias_Pers Enjuiciadas" sheetId="13" r:id="rId13"/>
    <sheet name="Audiencias_Sentencias" sheetId="15" r:id="rId14"/>
    <sheet name="Audiencias_Pers Enjuic por Sexo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3" l="1"/>
  <c r="F16" i="3"/>
  <c r="F20" i="3"/>
  <c r="F24" i="3"/>
  <c r="F11" i="3"/>
  <c r="F15" i="3"/>
  <c r="F19" i="3"/>
  <c r="F23" i="3"/>
  <c r="F27" i="3"/>
  <c r="F14" i="3"/>
  <c r="F18" i="3"/>
  <c r="F22" i="3"/>
  <c r="F26" i="3"/>
  <c r="F13" i="3"/>
  <c r="F17" i="3"/>
  <c r="F21" i="3"/>
  <c r="F25" i="3"/>
  <c r="G33" i="4"/>
  <c r="G34" i="4"/>
  <c r="H34" i="4"/>
  <c r="G35" i="4"/>
  <c r="H35" i="4"/>
  <c r="H36" i="4"/>
  <c r="G37" i="4"/>
  <c r="H37" i="4"/>
  <c r="G38" i="4"/>
  <c r="H38" i="4"/>
  <c r="G39" i="4"/>
  <c r="H39" i="4"/>
  <c r="G40" i="4"/>
  <c r="H40" i="4"/>
  <c r="G41" i="4"/>
  <c r="H41" i="4"/>
  <c r="G42" i="4"/>
  <c r="H42" i="4"/>
  <c r="G43" i="4"/>
  <c r="H43" i="4"/>
  <c r="G44" i="4"/>
  <c r="H44" i="4"/>
  <c r="G45" i="4"/>
  <c r="H45" i="4"/>
  <c r="G46" i="4"/>
  <c r="H46" i="4"/>
  <c r="G47" i="4"/>
  <c r="H47" i="4"/>
  <c r="G48" i="4"/>
  <c r="H48" i="4"/>
  <c r="G49" i="4"/>
  <c r="H49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L28" i="4" l="1"/>
  <c r="F28" i="4"/>
  <c r="H28" i="4"/>
  <c r="G28" i="4"/>
  <c r="G36" i="4"/>
  <c r="H33" i="4"/>
  <c r="F33" i="4"/>
  <c r="N28" i="4"/>
  <c r="M28" i="4"/>
  <c r="H50" i="4" l="1"/>
  <c r="F50" i="4"/>
  <c r="G50" i="4"/>
  <c r="R28" i="2"/>
  <c r="O28" i="2"/>
  <c r="N28" i="2"/>
  <c r="M28" i="2"/>
  <c r="L28" i="2"/>
  <c r="Q28" i="2"/>
  <c r="P28" i="2"/>
  <c r="Z28" i="15" l="1"/>
  <c r="V28" i="15"/>
  <c r="U28" i="15"/>
  <c r="Z27" i="15"/>
  <c r="Y27" i="15"/>
  <c r="V27" i="15"/>
  <c r="Z26" i="15"/>
  <c r="V26" i="15"/>
  <c r="Z25" i="15"/>
  <c r="V25" i="15"/>
  <c r="Z24" i="15"/>
  <c r="V24" i="15"/>
  <c r="Z23" i="15"/>
  <c r="V23" i="15"/>
  <c r="Z22" i="15"/>
  <c r="V22" i="15"/>
  <c r="Z21" i="15"/>
  <c r="V21" i="15"/>
  <c r="Z20" i="15"/>
  <c r="V20" i="15"/>
  <c r="Z19" i="15"/>
  <c r="Y28" i="15" l="1"/>
  <c r="U12" i="15"/>
  <c r="Y12" i="15"/>
  <c r="U13" i="15"/>
  <c r="Y13" i="15"/>
  <c r="U14" i="15"/>
  <c r="Y14" i="15"/>
  <c r="U15" i="15"/>
  <c r="Y15" i="15"/>
  <c r="U16" i="15"/>
  <c r="Y16" i="15"/>
  <c r="U17" i="15"/>
  <c r="Y17" i="15"/>
  <c r="U18" i="15"/>
  <c r="Y18" i="15"/>
  <c r="U19" i="15"/>
  <c r="Y19" i="15"/>
  <c r="U20" i="15"/>
  <c r="Y20" i="15"/>
  <c r="U21" i="15"/>
  <c r="Y21" i="15"/>
  <c r="U22" i="15"/>
  <c r="Y22" i="15"/>
  <c r="U23" i="15"/>
  <c r="Y23" i="15"/>
  <c r="U24" i="15"/>
  <c r="Y24" i="15"/>
  <c r="U25" i="15"/>
  <c r="Y25" i="15"/>
  <c r="U26" i="15"/>
  <c r="Y26" i="15"/>
  <c r="U27" i="15"/>
  <c r="T12" i="15"/>
  <c r="X12" i="15"/>
  <c r="T13" i="15"/>
  <c r="X13" i="15"/>
  <c r="T14" i="15"/>
  <c r="X14" i="15"/>
  <c r="T15" i="15"/>
  <c r="X15" i="15"/>
  <c r="T16" i="15"/>
  <c r="X16" i="15"/>
  <c r="T17" i="15"/>
  <c r="X17" i="15"/>
  <c r="T18" i="15"/>
  <c r="X18" i="15"/>
  <c r="T19" i="15"/>
  <c r="X19" i="15"/>
  <c r="T20" i="15"/>
  <c r="X20" i="15"/>
  <c r="T21" i="15"/>
  <c r="X21" i="15"/>
  <c r="T22" i="15"/>
  <c r="X22" i="15"/>
  <c r="T23" i="15"/>
  <c r="X23" i="15"/>
  <c r="T24" i="15"/>
  <c r="X24" i="15"/>
  <c r="T25" i="15"/>
  <c r="X25" i="15"/>
  <c r="T26" i="15"/>
  <c r="X26" i="15"/>
  <c r="T27" i="15"/>
  <c r="X27" i="15"/>
  <c r="W27" i="15" s="1"/>
  <c r="T28" i="15"/>
  <c r="S28" i="15" s="1"/>
  <c r="X28" i="15"/>
  <c r="V12" i="15"/>
  <c r="Z12" i="15"/>
  <c r="V13" i="15"/>
  <c r="Z13" i="15"/>
  <c r="V14" i="15"/>
  <c r="Z14" i="15"/>
  <c r="V15" i="15"/>
  <c r="Z15" i="15"/>
  <c r="V16" i="15"/>
  <c r="Z16" i="15"/>
  <c r="V17" i="15"/>
  <c r="Z17" i="15"/>
  <c r="V18" i="15"/>
  <c r="Z18" i="15"/>
  <c r="V19" i="15"/>
  <c r="O29" i="15"/>
  <c r="K29" i="15"/>
  <c r="G29" i="15"/>
  <c r="I52" i="14"/>
  <c r="G28" i="14"/>
  <c r="C28" i="14"/>
  <c r="E28" i="13"/>
  <c r="K28" i="13"/>
  <c r="J28" i="13"/>
  <c r="I28" i="13"/>
  <c r="S20" i="15" l="1"/>
  <c r="W23" i="15"/>
  <c r="W19" i="15"/>
  <c r="S24" i="15"/>
  <c r="W15" i="15"/>
  <c r="S16" i="15"/>
  <c r="G28" i="13"/>
  <c r="I28" i="14"/>
  <c r="F29" i="15"/>
  <c r="W13" i="15"/>
  <c r="W21" i="15"/>
  <c r="M29" i="15"/>
  <c r="Y29" i="15"/>
  <c r="W20" i="15"/>
  <c r="W28" i="15"/>
  <c r="H28" i="13"/>
  <c r="J28" i="14"/>
  <c r="H52" i="14"/>
  <c r="S15" i="15"/>
  <c r="S23" i="15"/>
  <c r="S22" i="15"/>
  <c r="S13" i="15"/>
  <c r="S21" i="15"/>
  <c r="C29" i="15"/>
  <c r="Z29" i="15"/>
  <c r="N29" i="15"/>
  <c r="S14" i="15"/>
  <c r="L28" i="13"/>
  <c r="D28" i="14"/>
  <c r="L28" i="14"/>
  <c r="J52" i="14"/>
  <c r="H29" i="15"/>
  <c r="W14" i="15"/>
  <c r="W22" i="15"/>
  <c r="P29" i="15"/>
  <c r="C28" i="13"/>
  <c r="E28" i="14"/>
  <c r="C52" i="14"/>
  <c r="G52" i="14"/>
  <c r="K52" i="14"/>
  <c r="I29" i="15"/>
  <c r="W17" i="15"/>
  <c r="W25" i="15"/>
  <c r="W16" i="15"/>
  <c r="W24" i="15"/>
  <c r="Q29" i="15"/>
  <c r="D28" i="13"/>
  <c r="F28" i="14"/>
  <c r="D52" i="14"/>
  <c r="L52" i="14"/>
  <c r="S19" i="15"/>
  <c r="S27" i="15"/>
  <c r="S18" i="15"/>
  <c r="S17" i="15"/>
  <c r="S25" i="15"/>
  <c r="J29" i="15"/>
  <c r="R29" i="15"/>
  <c r="K28" i="14"/>
  <c r="E52" i="14"/>
  <c r="D29" i="15"/>
  <c r="S26" i="15"/>
  <c r="F28" i="13"/>
  <c r="H28" i="14"/>
  <c r="F52" i="14"/>
  <c r="E29" i="15"/>
  <c r="L29" i="15"/>
  <c r="W18" i="15"/>
  <c r="W26" i="15"/>
  <c r="M33" i="11"/>
  <c r="U29" i="15" l="1"/>
  <c r="L33" i="11"/>
  <c r="X29" i="15"/>
  <c r="W12" i="15"/>
  <c r="W29" i="15" s="1"/>
  <c r="H33" i="11"/>
  <c r="F33" i="12"/>
  <c r="T29" i="15"/>
  <c r="S12" i="15"/>
  <c r="S29" i="15" s="1"/>
  <c r="V29" i="15"/>
  <c r="D33" i="11"/>
  <c r="N33" i="11"/>
  <c r="E33" i="11"/>
  <c r="K33" i="11"/>
  <c r="J33" i="11"/>
  <c r="I33" i="11"/>
  <c r="D33" i="12"/>
  <c r="E33" i="12"/>
  <c r="C33" i="12"/>
  <c r="G33" i="11"/>
  <c r="H33" i="12"/>
  <c r="C33" i="11"/>
  <c r="F33" i="11"/>
  <c r="G33" i="12"/>
  <c r="G18" i="10"/>
  <c r="G20" i="10"/>
  <c r="G16" i="10"/>
  <c r="G12" i="10"/>
  <c r="C27" i="10"/>
  <c r="C22" i="10"/>
  <c r="C18" i="10"/>
  <c r="G24" i="10"/>
  <c r="I28" i="10" l="1"/>
  <c r="C26" i="10"/>
  <c r="G15" i="10"/>
  <c r="G23" i="10"/>
  <c r="C23" i="10"/>
  <c r="C20" i="10"/>
  <c r="C15" i="10"/>
  <c r="C17" i="10"/>
  <c r="C24" i="10"/>
  <c r="E28" i="10"/>
  <c r="G11" i="10"/>
  <c r="C12" i="10"/>
  <c r="C19" i="10"/>
  <c r="G14" i="10"/>
  <c r="G22" i="10"/>
  <c r="J28" i="10"/>
  <c r="D28" i="10"/>
  <c r="C11" i="10"/>
  <c r="F28" i="10"/>
  <c r="C14" i="10"/>
  <c r="C21" i="10"/>
  <c r="H28" i="10"/>
  <c r="G19" i="10"/>
  <c r="G27" i="10"/>
  <c r="G26" i="10"/>
  <c r="C13" i="10"/>
  <c r="C25" i="10"/>
  <c r="C16" i="10"/>
  <c r="G13" i="10"/>
  <c r="G21" i="10"/>
  <c r="G17" i="10"/>
  <c r="G25" i="10"/>
  <c r="N28" i="9" l="1"/>
  <c r="I28" i="9"/>
  <c r="J28" i="9"/>
  <c r="G28" i="10"/>
  <c r="C28" i="10"/>
  <c r="G28" i="9"/>
  <c r="H28" i="9"/>
  <c r="K28" i="9"/>
  <c r="C28" i="9"/>
  <c r="D28" i="9"/>
  <c r="L28" i="9"/>
  <c r="E28" i="9"/>
  <c r="M28" i="9"/>
  <c r="F28" i="9"/>
  <c r="C15" i="8"/>
  <c r="G27" i="8"/>
  <c r="G24" i="8"/>
  <c r="G16" i="8"/>
  <c r="G14" i="8" l="1"/>
  <c r="G22" i="8"/>
  <c r="G18" i="8"/>
  <c r="G26" i="8"/>
  <c r="C13" i="8"/>
  <c r="C12" i="8"/>
  <c r="C20" i="8"/>
  <c r="C16" i="8"/>
  <c r="C24" i="8"/>
  <c r="G19" i="8"/>
  <c r="C14" i="8"/>
  <c r="G12" i="8"/>
  <c r="G20" i="8"/>
  <c r="C25" i="8"/>
  <c r="F28" i="8"/>
  <c r="G15" i="8"/>
  <c r="G23" i="8"/>
  <c r="J28" i="8"/>
  <c r="G13" i="8"/>
  <c r="G21" i="8"/>
  <c r="G11" i="8"/>
  <c r="C18" i="8"/>
  <c r="C26" i="8"/>
  <c r="I28" i="8"/>
  <c r="D28" i="8"/>
  <c r="G17" i="8"/>
  <c r="G25" i="8"/>
  <c r="E28" i="8"/>
  <c r="H28" i="8"/>
  <c r="C22" i="8"/>
  <c r="C23" i="8"/>
  <c r="C11" i="8"/>
  <c r="C19" i="8"/>
  <c r="C27" i="8"/>
  <c r="C21" i="8"/>
  <c r="C17" i="8"/>
  <c r="G28" i="8" l="1"/>
  <c r="D28" i="7"/>
  <c r="K28" i="7"/>
  <c r="I28" i="7"/>
  <c r="C28" i="7"/>
  <c r="J28" i="7"/>
  <c r="L28" i="7"/>
  <c r="G28" i="7"/>
  <c r="H28" i="7"/>
  <c r="E28" i="7"/>
  <c r="F28" i="7"/>
  <c r="C28" i="8"/>
  <c r="C28" i="6" l="1"/>
  <c r="F28" i="6"/>
  <c r="E28" i="6"/>
  <c r="H28" i="6"/>
  <c r="L28" i="6"/>
  <c r="D28" i="6"/>
  <c r="K28" i="6"/>
  <c r="J28" i="6"/>
  <c r="G28" i="6"/>
  <c r="I28" i="6"/>
  <c r="C28" i="2" l="1"/>
  <c r="F28" i="2"/>
  <c r="G28" i="3"/>
  <c r="F28" i="5"/>
  <c r="E28" i="2"/>
  <c r="C28" i="4"/>
  <c r="E28" i="5"/>
  <c r="D28" i="2"/>
  <c r="E28" i="4"/>
  <c r="D28" i="5"/>
  <c r="K28" i="2"/>
  <c r="C28" i="3"/>
  <c r="H28" i="3"/>
  <c r="D28" i="4"/>
  <c r="G28" i="5"/>
  <c r="J28" i="2"/>
  <c r="E28" i="3"/>
  <c r="I28" i="4"/>
  <c r="J28" i="5"/>
  <c r="I28" i="2"/>
  <c r="D28" i="3"/>
  <c r="K28" i="4"/>
  <c r="I28" i="5"/>
  <c r="H28" i="2"/>
  <c r="I28" i="3"/>
  <c r="J28" i="4"/>
  <c r="H28" i="5"/>
  <c r="G28" i="2"/>
  <c r="C28" i="5"/>
  <c r="F28" i="3" l="1"/>
  <c r="C37" i="15"/>
  <c r="D37" i="15"/>
  <c r="E37" i="15"/>
  <c r="F37" i="15"/>
  <c r="G37" i="15"/>
  <c r="H37" i="15"/>
  <c r="I37" i="15"/>
  <c r="J37" i="15"/>
  <c r="K37" i="15"/>
  <c r="L37" i="15"/>
  <c r="M37" i="15"/>
  <c r="N37" i="15"/>
  <c r="C38" i="15"/>
  <c r="D38" i="15"/>
  <c r="E38" i="15"/>
  <c r="F38" i="15"/>
  <c r="G38" i="15"/>
  <c r="H38" i="15"/>
  <c r="I38" i="15"/>
  <c r="J38" i="15"/>
  <c r="K38" i="15"/>
  <c r="L38" i="15"/>
  <c r="M38" i="15"/>
  <c r="N38" i="15"/>
  <c r="C39" i="15"/>
  <c r="D39" i="15"/>
  <c r="E39" i="15"/>
  <c r="F39" i="15"/>
  <c r="G39" i="15"/>
  <c r="H39" i="15"/>
  <c r="I39" i="15"/>
  <c r="J39" i="15"/>
  <c r="K39" i="15"/>
  <c r="L39" i="15"/>
  <c r="M39" i="15"/>
  <c r="N39" i="15"/>
  <c r="C40" i="15"/>
  <c r="D40" i="15"/>
  <c r="E40" i="15"/>
  <c r="F40" i="15"/>
  <c r="G40" i="15"/>
  <c r="H40" i="15"/>
  <c r="I40" i="15"/>
  <c r="J40" i="15"/>
  <c r="K40" i="15"/>
  <c r="L40" i="15"/>
  <c r="M40" i="15"/>
  <c r="N40" i="15"/>
  <c r="C41" i="15"/>
  <c r="D41" i="15"/>
  <c r="E41" i="15"/>
  <c r="F41" i="15"/>
  <c r="G41" i="15"/>
  <c r="H41" i="15"/>
  <c r="I41" i="15"/>
  <c r="J41" i="15"/>
  <c r="K41" i="15"/>
  <c r="L41" i="15"/>
  <c r="M41" i="15"/>
  <c r="N41" i="15"/>
  <c r="C42" i="15"/>
  <c r="D42" i="15"/>
  <c r="E42" i="15"/>
  <c r="F42" i="15"/>
  <c r="G42" i="15"/>
  <c r="H42" i="15"/>
  <c r="I42" i="15"/>
  <c r="J42" i="15"/>
  <c r="K42" i="15"/>
  <c r="L42" i="15"/>
  <c r="M42" i="15"/>
  <c r="N42" i="15"/>
  <c r="C43" i="15"/>
  <c r="D43" i="15"/>
  <c r="E43" i="15"/>
  <c r="F43" i="15"/>
  <c r="G43" i="15"/>
  <c r="H43" i="15"/>
  <c r="I43" i="15"/>
  <c r="J43" i="15"/>
  <c r="K43" i="15"/>
  <c r="L43" i="15"/>
  <c r="M43" i="15"/>
  <c r="N43" i="15"/>
  <c r="C44" i="15"/>
  <c r="D44" i="15"/>
  <c r="E44" i="15"/>
  <c r="F44" i="15"/>
  <c r="G44" i="15"/>
  <c r="H44" i="15"/>
  <c r="I44" i="15"/>
  <c r="J44" i="15"/>
  <c r="K44" i="15"/>
  <c r="L44" i="15"/>
  <c r="M44" i="15"/>
  <c r="N44" i="15"/>
  <c r="C45" i="15"/>
  <c r="D45" i="15"/>
  <c r="E45" i="15"/>
  <c r="F45" i="15"/>
  <c r="G45" i="15"/>
  <c r="H45" i="15"/>
  <c r="I45" i="15"/>
  <c r="J45" i="15"/>
  <c r="K45" i="15"/>
  <c r="L45" i="15"/>
  <c r="M45" i="15"/>
  <c r="N45" i="15"/>
  <c r="C46" i="15"/>
  <c r="D46" i="15"/>
  <c r="E46" i="15"/>
  <c r="F46" i="15"/>
  <c r="G46" i="15"/>
  <c r="H46" i="15"/>
  <c r="I46" i="15"/>
  <c r="J46" i="15"/>
  <c r="K46" i="15"/>
  <c r="L46" i="15"/>
  <c r="M46" i="15"/>
  <c r="N46" i="15"/>
  <c r="C47" i="15"/>
  <c r="D47" i="15"/>
  <c r="E47" i="15"/>
  <c r="F47" i="15"/>
  <c r="G47" i="15"/>
  <c r="H47" i="15"/>
  <c r="I47" i="15"/>
  <c r="J47" i="15"/>
  <c r="K47" i="15"/>
  <c r="L47" i="15"/>
  <c r="M47" i="15"/>
  <c r="N47" i="15"/>
  <c r="C48" i="15"/>
  <c r="D48" i="15"/>
  <c r="E48" i="15"/>
  <c r="F48" i="15"/>
  <c r="G48" i="15"/>
  <c r="H48" i="15"/>
  <c r="I48" i="15"/>
  <c r="J48" i="15"/>
  <c r="K48" i="15"/>
  <c r="L48" i="15"/>
  <c r="M48" i="15"/>
  <c r="N48" i="15"/>
  <c r="C49" i="15"/>
  <c r="D49" i="15"/>
  <c r="E49" i="15"/>
  <c r="F49" i="15"/>
  <c r="G49" i="15"/>
  <c r="H49" i="15"/>
  <c r="I49" i="15"/>
  <c r="J49" i="15"/>
  <c r="K49" i="15"/>
  <c r="L49" i="15"/>
  <c r="M49" i="15"/>
  <c r="N49" i="15"/>
  <c r="C50" i="15"/>
  <c r="D50" i="15"/>
  <c r="E50" i="15"/>
  <c r="F50" i="15"/>
  <c r="G50" i="15"/>
  <c r="H50" i="15"/>
  <c r="I50" i="15"/>
  <c r="J50" i="15"/>
  <c r="K50" i="15"/>
  <c r="L50" i="15"/>
  <c r="M50" i="15"/>
  <c r="N50" i="15"/>
  <c r="C51" i="15"/>
  <c r="D51" i="15"/>
  <c r="E51" i="15"/>
  <c r="F51" i="15"/>
  <c r="G51" i="15"/>
  <c r="H51" i="15"/>
  <c r="I51" i="15"/>
  <c r="J51" i="15"/>
  <c r="K51" i="15"/>
  <c r="L51" i="15"/>
  <c r="M51" i="15"/>
  <c r="N51" i="15"/>
  <c r="C52" i="15"/>
  <c r="D52" i="15"/>
  <c r="E52" i="15"/>
  <c r="F52" i="15"/>
  <c r="G52" i="15"/>
  <c r="H52" i="15"/>
  <c r="I52" i="15"/>
  <c r="J52" i="15"/>
  <c r="K52" i="15"/>
  <c r="L52" i="15"/>
  <c r="M52" i="15"/>
  <c r="N52" i="15"/>
  <c r="C53" i="15"/>
  <c r="D53" i="15"/>
  <c r="E53" i="15"/>
  <c r="F53" i="15"/>
  <c r="G53" i="15"/>
  <c r="H53" i="15"/>
  <c r="I53" i="15"/>
  <c r="J53" i="15"/>
  <c r="K53" i="15"/>
  <c r="L53" i="15"/>
  <c r="M53" i="15"/>
  <c r="N53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Q52" i="14" l="1"/>
  <c r="P52" i="14"/>
  <c r="O52" i="14"/>
  <c r="N52" i="14"/>
  <c r="M52" i="14"/>
  <c r="Q51" i="14"/>
  <c r="P51" i="14"/>
  <c r="O51" i="14"/>
  <c r="N51" i="14"/>
  <c r="M51" i="14"/>
  <c r="Q50" i="14"/>
  <c r="P50" i="14"/>
  <c r="O50" i="14"/>
  <c r="N50" i="14"/>
  <c r="M50" i="14"/>
  <c r="Q49" i="14"/>
  <c r="P49" i="14"/>
  <c r="O49" i="14"/>
  <c r="N49" i="14"/>
  <c r="M49" i="14"/>
  <c r="Q48" i="14"/>
  <c r="P48" i="14"/>
  <c r="O48" i="14"/>
  <c r="N48" i="14"/>
  <c r="M48" i="14"/>
  <c r="Q47" i="14"/>
  <c r="P47" i="14"/>
  <c r="O47" i="14"/>
  <c r="N47" i="14"/>
  <c r="M47" i="14"/>
  <c r="Q46" i="14"/>
  <c r="P46" i="14"/>
  <c r="O46" i="14"/>
  <c r="N46" i="14"/>
  <c r="M46" i="14"/>
  <c r="Q45" i="14"/>
  <c r="P45" i="14"/>
  <c r="O45" i="14"/>
  <c r="N45" i="14"/>
  <c r="M45" i="14"/>
  <c r="Q44" i="14"/>
  <c r="P44" i="14"/>
  <c r="O44" i="14"/>
  <c r="N44" i="14"/>
  <c r="M44" i="14"/>
  <c r="Q43" i="14"/>
  <c r="P43" i="14"/>
  <c r="O43" i="14"/>
  <c r="N43" i="14"/>
  <c r="M43" i="14"/>
  <c r="Q42" i="14"/>
  <c r="P42" i="14"/>
  <c r="O42" i="14"/>
  <c r="N42" i="14"/>
  <c r="M42" i="14"/>
  <c r="Q41" i="14"/>
  <c r="P41" i="14"/>
  <c r="O41" i="14"/>
  <c r="N41" i="14"/>
  <c r="M41" i="14"/>
  <c r="Q40" i="14"/>
  <c r="P40" i="14"/>
  <c r="O40" i="14"/>
  <c r="N40" i="14"/>
  <c r="M40" i="14"/>
  <c r="Q39" i="14"/>
  <c r="P39" i="14"/>
  <c r="O39" i="14"/>
  <c r="N39" i="14"/>
  <c r="M39" i="14"/>
  <c r="Q38" i="14"/>
  <c r="P38" i="14"/>
  <c r="O38" i="14"/>
  <c r="N38" i="14"/>
  <c r="M38" i="14"/>
  <c r="Q37" i="14"/>
  <c r="P37" i="14"/>
  <c r="O37" i="14"/>
  <c r="N37" i="14"/>
  <c r="M37" i="14"/>
  <c r="Q36" i="14"/>
  <c r="P36" i="14"/>
  <c r="O36" i="14"/>
  <c r="N36" i="14"/>
  <c r="M36" i="14"/>
  <c r="Q35" i="14"/>
  <c r="P35" i="14"/>
  <c r="O35" i="14"/>
  <c r="N35" i="14"/>
  <c r="M35" i="14"/>
  <c r="Q28" i="14"/>
  <c r="P28" i="14"/>
  <c r="O28" i="14"/>
  <c r="N28" i="14"/>
  <c r="M28" i="14"/>
  <c r="Q27" i="14"/>
  <c r="P27" i="14"/>
  <c r="O27" i="14"/>
  <c r="N27" i="14"/>
  <c r="M27" i="14"/>
  <c r="Q26" i="14"/>
  <c r="P26" i="14"/>
  <c r="O26" i="14"/>
  <c r="N26" i="14"/>
  <c r="M26" i="14"/>
  <c r="Q25" i="14"/>
  <c r="P25" i="14"/>
  <c r="O25" i="14"/>
  <c r="N25" i="14"/>
  <c r="M25" i="14"/>
  <c r="Q24" i="14"/>
  <c r="P24" i="14"/>
  <c r="O24" i="14"/>
  <c r="N24" i="14"/>
  <c r="M24" i="14"/>
  <c r="Q23" i="14"/>
  <c r="P23" i="14"/>
  <c r="O23" i="14"/>
  <c r="N23" i="14"/>
  <c r="M23" i="14"/>
  <c r="Q22" i="14"/>
  <c r="P22" i="14"/>
  <c r="O22" i="14"/>
  <c r="N22" i="14"/>
  <c r="M22" i="14"/>
  <c r="Q21" i="14"/>
  <c r="P21" i="14"/>
  <c r="O21" i="14"/>
  <c r="N21" i="14"/>
  <c r="M21" i="14"/>
  <c r="Q20" i="14"/>
  <c r="P20" i="14"/>
  <c r="O20" i="14"/>
  <c r="N20" i="14"/>
  <c r="M20" i="14"/>
  <c r="Q19" i="14"/>
  <c r="P19" i="14"/>
  <c r="O19" i="14"/>
  <c r="N19" i="14"/>
  <c r="M19" i="14"/>
  <c r="Q18" i="14"/>
  <c r="P18" i="14"/>
  <c r="O18" i="14"/>
  <c r="N18" i="14"/>
  <c r="M18" i="14"/>
  <c r="Q17" i="14"/>
  <c r="P17" i="14"/>
  <c r="O17" i="14"/>
  <c r="N17" i="14"/>
  <c r="M17" i="14"/>
  <c r="Q16" i="14"/>
  <c r="P16" i="14"/>
  <c r="O16" i="14"/>
  <c r="N16" i="14"/>
  <c r="M16" i="14"/>
  <c r="Q15" i="14"/>
  <c r="P15" i="14"/>
  <c r="O15" i="14"/>
  <c r="N15" i="14"/>
  <c r="M15" i="14"/>
  <c r="Q14" i="14"/>
  <c r="P14" i="14"/>
  <c r="O14" i="14"/>
  <c r="N14" i="14"/>
  <c r="M14" i="14"/>
  <c r="Q13" i="14"/>
  <c r="P13" i="14"/>
  <c r="O13" i="14"/>
  <c r="N13" i="14"/>
  <c r="M13" i="14"/>
  <c r="Q12" i="14"/>
  <c r="P12" i="14"/>
  <c r="O12" i="14"/>
  <c r="N12" i="14"/>
  <c r="M12" i="14"/>
  <c r="Q11" i="14"/>
  <c r="P11" i="14"/>
  <c r="O11" i="14"/>
  <c r="N11" i="14"/>
  <c r="M11" i="14"/>
  <c r="Q28" i="13"/>
  <c r="P28" i="13"/>
  <c r="O28" i="13"/>
  <c r="N28" i="13"/>
  <c r="M28" i="13"/>
  <c r="Q27" i="13"/>
  <c r="P27" i="13"/>
  <c r="O27" i="13"/>
  <c r="N27" i="13"/>
  <c r="M27" i="13"/>
  <c r="Q26" i="13"/>
  <c r="P26" i="13"/>
  <c r="O26" i="13"/>
  <c r="N26" i="13"/>
  <c r="M26" i="13"/>
  <c r="Q25" i="13"/>
  <c r="P25" i="13"/>
  <c r="O25" i="13"/>
  <c r="N25" i="13"/>
  <c r="M25" i="13"/>
  <c r="Q24" i="13"/>
  <c r="P24" i="13"/>
  <c r="O24" i="13"/>
  <c r="N24" i="13"/>
  <c r="M24" i="13"/>
  <c r="Q23" i="13"/>
  <c r="P23" i="13"/>
  <c r="O23" i="13"/>
  <c r="N23" i="13"/>
  <c r="M23" i="13"/>
  <c r="Q22" i="13"/>
  <c r="P22" i="13"/>
  <c r="O22" i="13"/>
  <c r="N22" i="13"/>
  <c r="M22" i="13"/>
  <c r="Q21" i="13"/>
  <c r="P21" i="13"/>
  <c r="O21" i="13"/>
  <c r="N21" i="13"/>
  <c r="M21" i="13"/>
  <c r="Q20" i="13"/>
  <c r="P20" i="13"/>
  <c r="O20" i="13"/>
  <c r="N20" i="13"/>
  <c r="M20" i="13"/>
  <c r="Q19" i="13"/>
  <c r="P19" i="13"/>
  <c r="O19" i="13"/>
  <c r="N19" i="13"/>
  <c r="M19" i="13"/>
  <c r="Q18" i="13"/>
  <c r="P18" i="13"/>
  <c r="O18" i="13"/>
  <c r="N18" i="13"/>
  <c r="M18" i="13"/>
  <c r="Q17" i="13"/>
  <c r="P17" i="13"/>
  <c r="O17" i="13"/>
  <c r="N17" i="13"/>
  <c r="M17" i="13"/>
  <c r="Q16" i="13"/>
  <c r="P16" i="13"/>
  <c r="O16" i="13"/>
  <c r="N16" i="13"/>
  <c r="M16" i="13"/>
  <c r="Q15" i="13"/>
  <c r="P15" i="13"/>
  <c r="O15" i="13"/>
  <c r="N15" i="13"/>
  <c r="M15" i="13"/>
  <c r="Q14" i="13"/>
  <c r="P14" i="13"/>
  <c r="O14" i="13"/>
  <c r="N14" i="13"/>
  <c r="M14" i="13"/>
  <c r="Q13" i="13"/>
  <c r="P13" i="13"/>
  <c r="O13" i="13"/>
  <c r="N13" i="13"/>
  <c r="M13" i="13"/>
  <c r="Q12" i="13"/>
  <c r="P12" i="13"/>
  <c r="O12" i="13"/>
  <c r="N12" i="13"/>
  <c r="M12" i="13"/>
  <c r="Q11" i="13"/>
  <c r="P11" i="13"/>
  <c r="O11" i="13"/>
  <c r="N11" i="13"/>
  <c r="M11" i="13"/>
  <c r="I16" i="12"/>
  <c r="J16" i="12"/>
  <c r="K16" i="12"/>
  <c r="I17" i="12"/>
  <c r="J17" i="12"/>
  <c r="K17" i="12"/>
  <c r="I18" i="12"/>
  <c r="J18" i="12"/>
  <c r="K18" i="12"/>
  <c r="I19" i="12"/>
  <c r="J19" i="12"/>
  <c r="K19" i="12"/>
  <c r="I20" i="12"/>
  <c r="J20" i="12"/>
  <c r="K20" i="12"/>
  <c r="I21" i="12"/>
  <c r="J21" i="12"/>
  <c r="K21" i="12"/>
  <c r="I22" i="12"/>
  <c r="J22" i="12"/>
  <c r="K22" i="12"/>
  <c r="I23" i="12"/>
  <c r="J23" i="12"/>
  <c r="K23" i="12"/>
  <c r="I24" i="12"/>
  <c r="J24" i="12"/>
  <c r="K24" i="12"/>
  <c r="I25" i="12"/>
  <c r="J25" i="12"/>
  <c r="K25" i="12"/>
  <c r="I26" i="12"/>
  <c r="J26" i="12"/>
  <c r="K26" i="12"/>
  <c r="I27" i="12"/>
  <c r="J27" i="12"/>
  <c r="K27" i="12"/>
  <c r="I28" i="12"/>
  <c r="J28" i="12"/>
  <c r="K28" i="12"/>
  <c r="I29" i="12"/>
  <c r="J29" i="12"/>
  <c r="K29" i="12"/>
  <c r="I30" i="12"/>
  <c r="J30" i="12"/>
  <c r="K30" i="12"/>
  <c r="I31" i="12"/>
  <c r="J31" i="12"/>
  <c r="K31" i="12"/>
  <c r="I32" i="12"/>
  <c r="J32" i="12"/>
  <c r="K32" i="12"/>
  <c r="I33" i="12"/>
  <c r="J33" i="12"/>
  <c r="K33" i="12"/>
  <c r="T33" i="11"/>
  <c r="S33" i="11"/>
  <c r="R33" i="11"/>
  <c r="Q33" i="11"/>
  <c r="P33" i="11"/>
  <c r="O33" i="11"/>
  <c r="T32" i="11"/>
  <c r="S32" i="11"/>
  <c r="R32" i="11"/>
  <c r="Q32" i="11"/>
  <c r="P32" i="11"/>
  <c r="O32" i="11"/>
  <c r="T31" i="11"/>
  <c r="S31" i="11"/>
  <c r="R31" i="11"/>
  <c r="Q31" i="11"/>
  <c r="P31" i="11"/>
  <c r="O31" i="11"/>
  <c r="T30" i="11"/>
  <c r="S30" i="11"/>
  <c r="R30" i="11"/>
  <c r="Q30" i="11"/>
  <c r="P30" i="11"/>
  <c r="O30" i="11"/>
  <c r="T29" i="11"/>
  <c r="S29" i="11"/>
  <c r="R29" i="11"/>
  <c r="Q29" i="11"/>
  <c r="P29" i="11"/>
  <c r="O29" i="11"/>
  <c r="T28" i="11"/>
  <c r="S28" i="11"/>
  <c r="R28" i="11"/>
  <c r="Q28" i="11"/>
  <c r="P28" i="11"/>
  <c r="O28" i="11"/>
  <c r="T27" i="11"/>
  <c r="S27" i="11"/>
  <c r="R27" i="11"/>
  <c r="Q27" i="11"/>
  <c r="P27" i="11"/>
  <c r="O27" i="11"/>
  <c r="T26" i="11"/>
  <c r="S26" i="11"/>
  <c r="R26" i="11"/>
  <c r="Q26" i="11"/>
  <c r="P26" i="11"/>
  <c r="O26" i="11"/>
  <c r="T25" i="11"/>
  <c r="S25" i="11"/>
  <c r="R25" i="11"/>
  <c r="Q25" i="11"/>
  <c r="P25" i="11"/>
  <c r="O25" i="11"/>
  <c r="T24" i="11"/>
  <c r="S24" i="11"/>
  <c r="R24" i="11"/>
  <c r="Q24" i="11"/>
  <c r="P24" i="11"/>
  <c r="O24" i="11"/>
  <c r="T23" i="11"/>
  <c r="S23" i="11"/>
  <c r="R23" i="11"/>
  <c r="Q23" i="11"/>
  <c r="P23" i="11"/>
  <c r="O23" i="11"/>
  <c r="T22" i="11"/>
  <c r="S22" i="11"/>
  <c r="R22" i="11"/>
  <c r="Q22" i="11"/>
  <c r="P22" i="11"/>
  <c r="O22" i="11"/>
  <c r="T21" i="11"/>
  <c r="S21" i="11"/>
  <c r="R21" i="11"/>
  <c r="Q21" i="11"/>
  <c r="P21" i="11"/>
  <c r="O21" i="11"/>
  <c r="T20" i="11"/>
  <c r="S20" i="11"/>
  <c r="R20" i="11"/>
  <c r="Q20" i="11"/>
  <c r="P20" i="11"/>
  <c r="O20" i="11"/>
  <c r="T19" i="11"/>
  <c r="S19" i="11"/>
  <c r="R19" i="11"/>
  <c r="Q19" i="11"/>
  <c r="P19" i="11"/>
  <c r="O19" i="11"/>
  <c r="T18" i="11"/>
  <c r="S18" i="11"/>
  <c r="R18" i="11"/>
  <c r="Q18" i="11"/>
  <c r="P18" i="11"/>
  <c r="O18" i="11"/>
  <c r="T17" i="11"/>
  <c r="S17" i="11"/>
  <c r="R17" i="11"/>
  <c r="Q17" i="11"/>
  <c r="P17" i="11"/>
  <c r="O17" i="11"/>
  <c r="T16" i="11"/>
  <c r="S16" i="11"/>
  <c r="R16" i="11"/>
  <c r="Q16" i="11"/>
  <c r="P16" i="11"/>
  <c r="O16" i="11"/>
  <c r="C34" i="10"/>
  <c r="D34" i="10"/>
  <c r="E34" i="10"/>
  <c r="F34" i="10"/>
  <c r="C35" i="10"/>
  <c r="D35" i="10"/>
  <c r="E35" i="10"/>
  <c r="F35" i="10"/>
  <c r="F51" i="10"/>
  <c r="E51" i="10"/>
  <c r="D51" i="10"/>
  <c r="C51" i="10"/>
  <c r="F50" i="10"/>
  <c r="E50" i="10"/>
  <c r="D50" i="10"/>
  <c r="C50" i="10"/>
  <c r="F49" i="10"/>
  <c r="E49" i="10"/>
  <c r="D49" i="10"/>
  <c r="C49" i="10"/>
  <c r="F48" i="10"/>
  <c r="E48" i="10"/>
  <c r="D48" i="10"/>
  <c r="C48" i="10"/>
  <c r="F47" i="10"/>
  <c r="E47" i="10"/>
  <c r="D47" i="10"/>
  <c r="C47" i="10"/>
  <c r="F46" i="10"/>
  <c r="E46" i="10"/>
  <c r="D46" i="10"/>
  <c r="C46" i="10"/>
  <c r="F45" i="10"/>
  <c r="E45" i="10"/>
  <c r="D45" i="10"/>
  <c r="C45" i="10"/>
  <c r="F44" i="10"/>
  <c r="E44" i="10"/>
  <c r="D44" i="10"/>
  <c r="C44" i="10"/>
  <c r="F43" i="10"/>
  <c r="E43" i="10"/>
  <c r="D43" i="10"/>
  <c r="C43" i="10"/>
  <c r="F42" i="10"/>
  <c r="E42" i="10"/>
  <c r="D42" i="10"/>
  <c r="C42" i="10"/>
  <c r="F41" i="10"/>
  <c r="E41" i="10"/>
  <c r="D41" i="10"/>
  <c r="C41" i="10"/>
  <c r="F40" i="10"/>
  <c r="E40" i="10"/>
  <c r="D40" i="10"/>
  <c r="C40" i="10"/>
  <c r="F39" i="10"/>
  <c r="E39" i="10"/>
  <c r="D39" i="10"/>
  <c r="C39" i="10"/>
  <c r="F38" i="10"/>
  <c r="E38" i="10"/>
  <c r="D38" i="10"/>
  <c r="C38" i="10"/>
  <c r="F37" i="10"/>
  <c r="E37" i="10"/>
  <c r="D37" i="10"/>
  <c r="C37" i="10"/>
  <c r="F36" i="10"/>
  <c r="E36" i="10"/>
  <c r="D36" i="10"/>
  <c r="C36" i="10"/>
  <c r="H51" i="9"/>
  <c r="G51" i="9"/>
  <c r="F51" i="9"/>
  <c r="E51" i="9"/>
  <c r="D51" i="9"/>
  <c r="C51" i="9"/>
  <c r="H50" i="9"/>
  <c r="G50" i="9"/>
  <c r="F50" i="9"/>
  <c r="E50" i="9"/>
  <c r="D50" i="9"/>
  <c r="C50" i="9"/>
  <c r="H49" i="9"/>
  <c r="G49" i="9"/>
  <c r="F49" i="9"/>
  <c r="E49" i="9"/>
  <c r="D49" i="9"/>
  <c r="C49" i="9"/>
  <c r="H48" i="9"/>
  <c r="G48" i="9"/>
  <c r="F48" i="9"/>
  <c r="E48" i="9"/>
  <c r="D48" i="9"/>
  <c r="C48" i="9"/>
  <c r="H47" i="9"/>
  <c r="G47" i="9"/>
  <c r="F47" i="9"/>
  <c r="E47" i="9"/>
  <c r="D47" i="9"/>
  <c r="C47" i="9"/>
  <c r="H46" i="9"/>
  <c r="G46" i="9"/>
  <c r="F46" i="9"/>
  <c r="E46" i="9"/>
  <c r="D46" i="9"/>
  <c r="C46" i="9"/>
  <c r="H45" i="9"/>
  <c r="G45" i="9"/>
  <c r="F45" i="9"/>
  <c r="E45" i="9"/>
  <c r="D45" i="9"/>
  <c r="C45" i="9"/>
  <c r="H44" i="9"/>
  <c r="G44" i="9"/>
  <c r="F44" i="9"/>
  <c r="E44" i="9"/>
  <c r="D44" i="9"/>
  <c r="C44" i="9"/>
  <c r="H43" i="9"/>
  <c r="G43" i="9"/>
  <c r="F43" i="9"/>
  <c r="E43" i="9"/>
  <c r="D43" i="9"/>
  <c r="C43" i="9"/>
  <c r="H42" i="9"/>
  <c r="G42" i="9"/>
  <c r="F42" i="9"/>
  <c r="E42" i="9"/>
  <c r="D42" i="9"/>
  <c r="C42" i="9"/>
  <c r="H41" i="9"/>
  <c r="G41" i="9"/>
  <c r="F41" i="9"/>
  <c r="E41" i="9"/>
  <c r="D41" i="9"/>
  <c r="C41" i="9"/>
  <c r="H40" i="9"/>
  <c r="G40" i="9"/>
  <c r="F40" i="9"/>
  <c r="E40" i="9"/>
  <c r="D40" i="9"/>
  <c r="C40" i="9"/>
  <c r="H39" i="9"/>
  <c r="G39" i="9"/>
  <c r="F39" i="9"/>
  <c r="E39" i="9"/>
  <c r="D39" i="9"/>
  <c r="C39" i="9"/>
  <c r="H38" i="9"/>
  <c r="G38" i="9"/>
  <c r="F38" i="9"/>
  <c r="E38" i="9"/>
  <c r="D38" i="9"/>
  <c r="C38" i="9"/>
  <c r="H37" i="9"/>
  <c r="G37" i="9"/>
  <c r="F37" i="9"/>
  <c r="E37" i="9"/>
  <c r="D37" i="9"/>
  <c r="C37" i="9"/>
  <c r="H36" i="9"/>
  <c r="G36" i="9"/>
  <c r="F36" i="9"/>
  <c r="E36" i="9"/>
  <c r="D36" i="9"/>
  <c r="C36" i="9"/>
  <c r="H35" i="9"/>
  <c r="G35" i="9"/>
  <c r="F35" i="9"/>
  <c r="E35" i="9"/>
  <c r="D35" i="9"/>
  <c r="C35" i="9"/>
  <c r="H34" i="9"/>
  <c r="G34" i="9"/>
  <c r="F34" i="9"/>
  <c r="E34" i="9"/>
  <c r="D34" i="9"/>
  <c r="C34" i="9"/>
  <c r="N28" i="8"/>
  <c r="M28" i="8"/>
  <c r="L28" i="8"/>
  <c r="K28" i="8"/>
  <c r="N27" i="8"/>
  <c r="M27" i="8"/>
  <c r="L27" i="8"/>
  <c r="K27" i="8"/>
  <c r="N26" i="8"/>
  <c r="M26" i="8"/>
  <c r="L26" i="8"/>
  <c r="K26" i="8"/>
  <c r="N25" i="8"/>
  <c r="M25" i="8"/>
  <c r="L25" i="8"/>
  <c r="K25" i="8"/>
  <c r="N24" i="8"/>
  <c r="M24" i="8"/>
  <c r="L24" i="8"/>
  <c r="K24" i="8"/>
  <c r="N23" i="8"/>
  <c r="M23" i="8"/>
  <c r="L23" i="8"/>
  <c r="K23" i="8"/>
  <c r="N22" i="8"/>
  <c r="M22" i="8"/>
  <c r="L22" i="8"/>
  <c r="K22" i="8"/>
  <c r="N21" i="8"/>
  <c r="M21" i="8"/>
  <c r="L21" i="8"/>
  <c r="K21" i="8"/>
  <c r="N20" i="8"/>
  <c r="M20" i="8"/>
  <c r="L20" i="8"/>
  <c r="K20" i="8"/>
  <c r="N19" i="8"/>
  <c r="M19" i="8"/>
  <c r="L19" i="8"/>
  <c r="K19" i="8"/>
  <c r="N18" i="8"/>
  <c r="M18" i="8"/>
  <c r="L18" i="8"/>
  <c r="K18" i="8"/>
  <c r="N17" i="8"/>
  <c r="M17" i="8"/>
  <c r="L17" i="8"/>
  <c r="K17" i="8"/>
  <c r="N16" i="8"/>
  <c r="M16" i="8"/>
  <c r="L16" i="8"/>
  <c r="K16" i="8"/>
  <c r="N15" i="8"/>
  <c r="M15" i="8"/>
  <c r="L15" i="8"/>
  <c r="K15" i="8"/>
  <c r="N14" i="8"/>
  <c r="M14" i="8"/>
  <c r="L14" i="8"/>
  <c r="K14" i="8"/>
  <c r="N13" i="8"/>
  <c r="M13" i="8"/>
  <c r="L13" i="8"/>
  <c r="K13" i="8"/>
  <c r="N12" i="8"/>
  <c r="M12" i="8"/>
  <c r="L12" i="8"/>
  <c r="K12" i="8"/>
  <c r="N11" i="8"/>
  <c r="M11" i="8"/>
  <c r="L11" i="8"/>
  <c r="K11" i="8"/>
  <c r="Q28" i="7"/>
  <c r="P28" i="7"/>
  <c r="O28" i="7"/>
  <c r="N28" i="7"/>
  <c r="M28" i="7"/>
  <c r="Q27" i="7"/>
  <c r="P27" i="7"/>
  <c r="O27" i="7"/>
  <c r="N27" i="7"/>
  <c r="M27" i="7"/>
  <c r="Q26" i="7"/>
  <c r="P26" i="7"/>
  <c r="O26" i="7"/>
  <c r="N26" i="7"/>
  <c r="M26" i="7"/>
  <c r="Q25" i="7"/>
  <c r="P25" i="7"/>
  <c r="O25" i="7"/>
  <c r="N25" i="7"/>
  <c r="M25" i="7"/>
  <c r="Q24" i="7"/>
  <c r="P24" i="7"/>
  <c r="O24" i="7"/>
  <c r="N24" i="7"/>
  <c r="M24" i="7"/>
  <c r="Q23" i="7"/>
  <c r="P23" i="7"/>
  <c r="O23" i="7"/>
  <c r="N23" i="7"/>
  <c r="M23" i="7"/>
  <c r="Q22" i="7"/>
  <c r="P22" i="7"/>
  <c r="O22" i="7"/>
  <c r="N22" i="7"/>
  <c r="M22" i="7"/>
  <c r="Q21" i="7"/>
  <c r="P21" i="7"/>
  <c r="O21" i="7"/>
  <c r="N21" i="7"/>
  <c r="M21" i="7"/>
  <c r="Q20" i="7"/>
  <c r="P20" i="7"/>
  <c r="O20" i="7"/>
  <c r="N20" i="7"/>
  <c r="M20" i="7"/>
  <c r="Q19" i="7"/>
  <c r="P19" i="7"/>
  <c r="O19" i="7"/>
  <c r="N19" i="7"/>
  <c r="M19" i="7"/>
  <c r="Q18" i="7"/>
  <c r="P18" i="7"/>
  <c r="O18" i="7"/>
  <c r="N18" i="7"/>
  <c r="M18" i="7"/>
  <c r="Q17" i="7"/>
  <c r="P17" i="7"/>
  <c r="O17" i="7"/>
  <c r="N17" i="7"/>
  <c r="M17" i="7"/>
  <c r="Q16" i="7"/>
  <c r="P16" i="7"/>
  <c r="O16" i="7"/>
  <c r="N16" i="7"/>
  <c r="M16" i="7"/>
  <c r="Q15" i="7"/>
  <c r="P15" i="7"/>
  <c r="O15" i="7"/>
  <c r="N15" i="7"/>
  <c r="M15" i="7"/>
  <c r="Q14" i="7"/>
  <c r="P14" i="7"/>
  <c r="O14" i="7"/>
  <c r="N14" i="7"/>
  <c r="M14" i="7"/>
  <c r="Q13" i="7"/>
  <c r="P13" i="7"/>
  <c r="O13" i="7"/>
  <c r="N13" i="7"/>
  <c r="M13" i="7"/>
  <c r="Q12" i="7"/>
  <c r="P12" i="7"/>
  <c r="O12" i="7"/>
  <c r="N12" i="7"/>
  <c r="M12" i="7"/>
  <c r="Q11" i="7"/>
  <c r="P11" i="7"/>
  <c r="O11" i="7"/>
  <c r="N11" i="7"/>
  <c r="M11" i="7"/>
  <c r="Q28" i="6"/>
  <c r="P28" i="6"/>
  <c r="O28" i="6"/>
  <c r="N28" i="6"/>
  <c r="M28" i="6"/>
  <c r="Q27" i="6"/>
  <c r="P27" i="6"/>
  <c r="O27" i="6"/>
  <c r="N27" i="6"/>
  <c r="M27" i="6"/>
  <c r="Q26" i="6"/>
  <c r="P26" i="6"/>
  <c r="O26" i="6"/>
  <c r="N26" i="6"/>
  <c r="M26" i="6"/>
  <c r="Q25" i="6"/>
  <c r="P25" i="6"/>
  <c r="O25" i="6"/>
  <c r="N25" i="6"/>
  <c r="M25" i="6"/>
  <c r="Q24" i="6"/>
  <c r="P24" i="6"/>
  <c r="O24" i="6"/>
  <c r="N24" i="6"/>
  <c r="M24" i="6"/>
  <c r="Q23" i="6"/>
  <c r="P23" i="6"/>
  <c r="O23" i="6"/>
  <c r="N23" i="6"/>
  <c r="M23" i="6"/>
  <c r="Q22" i="6"/>
  <c r="P22" i="6"/>
  <c r="O22" i="6"/>
  <c r="N22" i="6"/>
  <c r="M22" i="6"/>
  <c r="Q21" i="6"/>
  <c r="P21" i="6"/>
  <c r="O21" i="6"/>
  <c r="N21" i="6"/>
  <c r="M21" i="6"/>
  <c r="Q20" i="6"/>
  <c r="P20" i="6"/>
  <c r="O20" i="6"/>
  <c r="N20" i="6"/>
  <c r="M20" i="6"/>
  <c r="Q19" i="6"/>
  <c r="P19" i="6"/>
  <c r="O19" i="6"/>
  <c r="N19" i="6"/>
  <c r="M19" i="6"/>
  <c r="Q18" i="6"/>
  <c r="P18" i="6"/>
  <c r="O18" i="6"/>
  <c r="N18" i="6"/>
  <c r="M18" i="6"/>
  <c r="Q17" i="6"/>
  <c r="P17" i="6"/>
  <c r="O17" i="6"/>
  <c r="N17" i="6"/>
  <c r="M17" i="6"/>
  <c r="Q16" i="6"/>
  <c r="P16" i="6"/>
  <c r="O16" i="6"/>
  <c r="N16" i="6"/>
  <c r="M16" i="6"/>
  <c r="Q15" i="6"/>
  <c r="P15" i="6"/>
  <c r="O15" i="6"/>
  <c r="N15" i="6"/>
  <c r="M15" i="6"/>
  <c r="Q14" i="6"/>
  <c r="P14" i="6"/>
  <c r="O14" i="6"/>
  <c r="N14" i="6"/>
  <c r="M14" i="6"/>
  <c r="Q13" i="6"/>
  <c r="P13" i="6"/>
  <c r="O13" i="6"/>
  <c r="N13" i="6"/>
  <c r="M13" i="6"/>
  <c r="Q12" i="6"/>
  <c r="P12" i="6"/>
  <c r="O12" i="6"/>
  <c r="N12" i="6"/>
  <c r="M12" i="6"/>
  <c r="Q11" i="6"/>
  <c r="P11" i="6"/>
  <c r="O11" i="6"/>
  <c r="N11" i="6"/>
  <c r="M11" i="6"/>
  <c r="N28" i="5"/>
  <c r="M28" i="5"/>
  <c r="L28" i="5"/>
  <c r="K28" i="5"/>
  <c r="N27" i="5"/>
  <c r="M27" i="5"/>
  <c r="L27" i="5"/>
  <c r="K27" i="5"/>
  <c r="N26" i="5"/>
  <c r="M26" i="5"/>
  <c r="L26" i="5"/>
  <c r="K26" i="5"/>
  <c r="N25" i="5"/>
  <c r="M25" i="5"/>
  <c r="L25" i="5"/>
  <c r="K25" i="5"/>
  <c r="N24" i="5"/>
  <c r="M24" i="5"/>
  <c r="L24" i="5"/>
  <c r="K24" i="5"/>
  <c r="N23" i="5"/>
  <c r="M23" i="5"/>
  <c r="L23" i="5"/>
  <c r="K23" i="5"/>
  <c r="N22" i="5"/>
  <c r="M22" i="5"/>
  <c r="L22" i="5"/>
  <c r="K22" i="5"/>
  <c r="N21" i="5"/>
  <c r="M21" i="5"/>
  <c r="L21" i="5"/>
  <c r="K21" i="5"/>
  <c r="N20" i="5"/>
  <c r="M20" i="5"/>
  <c r="L20" i="5"/>
  <c r="K20" i="5"/>
  <c r="N19" i="5"/>
  <c r="M19" i="5"/>
  <c r="L19" i="5"/>
  <c r="K19" i="5"/>
  <c r="N18" i="5"/>
  <c r="M18" i="5"/>
  <c r="L18" i="5"/>
  <c r="K18" i="5"/>
  <c r="N17" i="5"/>
  <c r="M17" i="5"/>
  <c r="L17" i="5"/>
  <c r="K17" i="5"/>
  <c r="N16" i="5"/>
  <c r="M16" i="5"/>
  <c r="L16" i="5"/>
  <c r="K16" i="5"/>
  <c r="N15" i="5"/>
  <c r="M15" i="5"/>
  <c r="L15" i="5"/>
  <c r="K15" i="5"/>
  <c r="N14" i="5"/>
  <c r="M14" i="5"/>
  <c r="L14" i="5"/>
  <c r="K14" i="5"/>
  <c r="N13" i="5"/>
  <c r="M13" i="5"/>
  <c r="L13" i="5"/>
  <c r="K13" i="5"/>
  <c r="N12" i="5"/>
  <c r="M12" i="5"/>
  <c r="L12" i="5"/>
  <c r="K12" i="5"/>
  <c r="N11" i="5"/>
  <c r="M11" i="5"/>
  <c r="L11" i="5"/>
  <c r="K11" i="5"/>
  <c r="E50" i="4"/>
  <c r="D50" i="4"/>
  <c r="C50" i="4"/>
  <c r="E49" i="4"/>
  <c r="D49" i="4"/>
  <c r="C49" i="4"/>
  <c r="E48" i="4"/>
  <c r="D48" i="4"/>
  <c r="C48" i="4"/>
  <c r="E47" i="4"/>
  <c r="D47" i="4"/>
  <c r="C47" i="4"/>
  <c r="E46" i="4"/>
  <c r="D46" i="4"/>
  <c r="C46" i="4"/>
  <c r="E45" i="4"/>
  <c r="D45" i="4"/>
  <c r="C45" i="4"/>
  <c r="E44" i="4"/>
  <c r="D44" i="4"/>
  <c r="C44" i="4"/>
  <c r="E43" i="4"/>
  <c r="D43" i="4"/>
  <c r="C43" i="4"/>
  <c r="E42" i="4"/>
  <c r="D42" i="4"/>
  <c r="C42" i="4"/>
  <c r="E41" i="4"/>
  <c r="D41" i="4"/>
  <c r="C41" i="4"/>
  <c r="E40" i="4"/>
  <c r="D40" i="4"/>
  <c r="C40" i="4"/>
  <c r="E39" i="4"/>
  <c r="D39" i="4"/>
  <c r="C39" i="4"/>
  <c r="E38" i="4"/>
  <c r="D38" i="4"/>
  <c r="C38" i="4"/>
  <c r="E37" i="4"/>
  <c r="D37" i="4"/>
  <c r="C37" i="4"/>
  <c r="E36" i="4"/>
  <c r="D36" i="4"/>
  <c r="C36" i="4"/>
  <c r="E35" i="4"/>
  <c r="D35" i="4"/>
  <c r="C35" i="4"/>
  <c r="E34" i="4"/>
  <c r="D34" i="4"/>
  <c r="C34" i="4"/>
  <c r="E33" i="4"/>
  <c r="D33" i="4"/>
  <c r="C33" i="4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11" i="3"/>
  <c r="M28" i="3" l="1"/>
  <c r="L28" i="3"/>
  <c r="K28" i="3"/>
  <c r="M27" i="3"/>
  <c r="L27" i="3"/>
  <c r="K27" i="3"/>
  <c r="M26" i="3"/>
  <c r="L26" i="3"/>
  <c r="K26" i="3"/>
  <c r="N26" i="3"/>
  <c r="N25" i="3"/>
  <c r="M25" i="3"/>
  <c r="L25" i="3"/>
  <c r="K25" i="3"/>
  <c r="M24" i="3"/>
  <c r="L24" i="3"/>
  <c r="K24" i="3"/>
  <c r="N24" i="3"/>
  <c r="M23" i="3"/>
  <c r="L23" i="3"/>
  <c r="K23" i="3"/>
  <c r="M22" i="3"/>
  <c r="L22" i="3"/>
  <c r="K22" i="3"/>
  <c r="N22" i="3"/>
  <c r="M21" i="3"/>
  <c r="L21" i="3"/>
  <c r="K21" i="3"/>
  <c r="N21" i="3"/>
  <c r="M20" i="3"/>
  <c r="L20" i="3"/>
  <c r="K20" i="3"/>
  <c r="M19" i="3"/>
  <c r="L19" i="3"/>
  <c r="K19" i="3"/>
  <c r="M18" i="3"/>
  <c r="L18" i="3"/>
  <c r="K18" i="3"/>
  <c r="M17" i="3"/>
  <c r="L17" i="3"/>
  <c r="K17" i="3"/>
  <c r="M16" i="3"/>
  <c r="L16" i="3"/>
  <c r="K16" i="3"/>
  <c r="M15" i="3"/>
  <c r="L15" i="3"/>
  <c r="K15" i="3"/>
  <c r="M14" i="3"/>
  <c r="L14" i="3"/>
  <c r="K14" i="3"/>
  <c r="N14" i="3"/>
  <c r="N13" i="3"/>
  <c r="M13" i="3"/>
  <c r="L13" i="3"/>
  <c r="K13" i="3"/>
  <c r="M12" i="3"/>
  <c r="L12" i="3"/>
  <c r="K12" i="3"/>
  <c r="M11" i="3"/>
  <c r="L11" i="3"/>
  <c r="K11" i="3"/>
  <c r="C37" i="2"/>
  <c r="D37" i="2"/>
  <c r="E37" i="2"/>
  <c r="F37" i="2"/>
  <c r="G37" i="2"/>
  <c r="H37" i="2"/>
  <c r="I37" i="2"/>
  <c r="J37" i="2"/>
  <c r="C38" i="2"/>
  <c r="D38" i="2"/>
  <c r="E38" i="2"/>
  <c r="F38" i="2"/>
  <c r="G38" i="2"/>
  <c r="H38" i="2"/>
  <c r="I38" i="2"/>
  <c r="J38" i="2"/>
  <c r="C39" i="2"/>
  <c r="D39" i="2"/>
  <c r="E39" i="2"/>
  <c r="F39" i="2"/>
  <c r="G39" i="2"/>
  <c r="H39" i="2"/>
  <c r="I39" i="2"/>
  <c r="J39" i="2"/>
  <c r="C40" i="2"/>
  <c r="D40" i="2"/>
  <c r="E40" i="2"/>
  <c r="F40" i="2"/>
  <c r="G40" i="2"/>
  <c r="H40" i="2"/>
  <c r="I40" i="2"/>
  <c r="J40" i="2"/>
  <c r="C41" i="2"/>
  <c r="D41" i="2"/>
  <c r="E41" i="2"/>
  <c r="F41" i="2"/>
  <c r="G41" i="2"/>
  <c r="H41" i="2"/>
  <c r="I41" i="2"/>
  <c r="J41" i="2"/>
  <c r="C42" i="2"/>
  <c r="D42" i="2"/>
  <c r="E42" i="2"/>
  <c r="F42" i="2"/>
  <c r="G42" i="2"/>
  <c r="H42" i="2"/>
  <c r="I42" i="2"/>
  <c r="J42" i="2"/>
  <c r="C43" i="2"/>
  <c r="D43" i="2"/>
  <c r="E43" i="2"/>
  <c r="F43" i="2"/>
  <c r="G43" i="2"/>
  <c r="H43" i="2"/>
  <c r="I43" i="2"/>
  <c r="J43" i="2"/>
  <c r="C44" i="2"/>
  <c r="D44" i="2"/>
  <c r="E44" i="2"/>
  <c r="F44" i="2"/>
  <c r="G44" i="2"/>
  <c r="H44" i="2"/>
  <c r="I44" i="2"/>
  <c r="J44" i="2"/>
  <c r="C45" i="2"/>
  <c r="D45" i="2"/>
  <c r="E45" i="2"/>
  <c r="F45" i="2"/>
  <c r="G45" i="2"/>
  <c r="H45" i="2"/>
  <c r="I45" i="2"/>
  <c r="J45" i="2"/>
  <c r="C46" i="2"/>
  <c r="D46" i="2"/>
  <c r="E46" i="2"/>
  <c r="F46" i="2"/>
  <c r="G46" i="2"/>
  <c r="H46" i="2"/>
  <c r="I46" i="2"/>
  <c r="J46" i="2"/>
  <c r="C47" i="2"/>
  <c r="D47" i="2"/>
  <c r="E47" i="2"/>
  <c r="F47" i="2"/>
  <c r="G47" i="2"/>
  <c r="H47" i="2"/>
  <c r="I47" i="2"/>
  <c r="J47" i="2"/>
  <c r="C48" i="2"/>
  <c r="D48" i="2"/>
  <c r="E48" i="2"/>
  <c r="F48" i="2"/>
  <c r="G48" i="2"/>
  <c r="H48" i="2"/>
  <c r="I48" i="2"/>
  <c r="J48" i="2"/>
  <c r="C49" i="2"/>
  <c r="D49" i="2"/>
  <c r="E49" i="2"/>
  <c r="F49" i="2"/>
  <c r="G49" i="2"/>
  <c r="H49" i="2"/>
  <c r="I49" i="2"/>
  <c r="J49" i="2"/>
  <c r="C50" i="2"/>
  <c r="D50" i="2"/>
  <c r="E50" i="2"/>
  <c r="F50" i="2"/>
  <c r="G50" i="2"/>
  <c r="H50" i="2"/>
  <c r="I50" i="2"/>
  <c r="J50" i="2"/>
  <c r="C51" i="2"/>
  <c r="D51" i="2"/>
  <c r="E51" i="2"/>
  <c r="F51" i="2"/>
  <c r="G51" i="2"/>
  <c r="H51" i="2"/>
  <c r="I51" i="2"/>
  <c r="J51" i="2"/>
  <c r="C52" i="2"/>
  <c r="D52" i="2"/>
  <c r="E52" i="2"/>
  <c r="F52" i="2"/>
  <c r="G52" i="2"/>
  <c r="H52" i="2"/>
  <c r="I52" i="2"/>
  <c r="J52" i="2"/>
  <c r="C53" i="2"/>
  <c r="D53" i="2"/>
  <c r="E53" i="2"/>
  <c r="F53" i="2"/>
  <c r="G53" i="2"/>
  <c r="H53" i="2"/>
  <c r="I53" i="2"/>
  <c r="J53" i="2"/>
  <c r="J36" i="2"/>
  <c r="I36" i="2"/>
  <c r="H36" i="2"/>
  <c r="G36" i="2"/>
  <c r="F36" i="2"/>
  <c r="E36" i="2"/>
  <c r="D36" i="2"/>
  <c r="C36" i="2"/>
  <c r="N12" i="3" l="1"/>
  <c r="N15" i="3"/>
  <c r="N28" i="3"/>
  <c r="N17" i="3"/>
  <c r="N20" i="3"/>
  <c r="N23" i="3"/>
  <c r="N11" i="3"/>
  <c r="N16" i="3"/>
  <c r="N19" i="3"/>
  <c r="N18" i="3"/>
  <c r="N27" i="3"/>
</calcChain>
</file>

<file path=xl/sharedStrings.xml><?xml version="1.0" encoding="utf-8"?>
<sst xmlns="http://schemas.openxmlformats.org/spreadsheetml/2006/main" count="675" uniqueCount="127">
  <si>
    <t>Juzgados de Instrucción en funciones de Guardia/Procesos de Violencia de Género</t>
  </si>
  <si>
    <t>JUZGADOS DE VIOLENCIA SOBRE LA MUJER</t>
  </si>
  <si>
    <t>Andalucía</t>
  </si>
  <si>
    <t>Aragón</t>
  </si>
  <si>
    <t>Asturias</t>
  </si>
  <si>
    <t>Illes Balears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</si>
  <si>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</si>
  <si>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</si>
  <si>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</si>
  <si>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</si>
  <si>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</si>
  <si>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</si>
  <si>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</si>
  <si>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</si>
  <si>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</t>
  </si>
  <si>
    <t>Murcia</t>
  </si>
  <si>
    <t>Navarra</t>
  </si>
  <si>
    <t>País Vasco</t>
  </si>
  <si>
    <t>La Rioja</t>
  </si>
  <si>
    <t>España</t>
  </si>
  <si>
    <t>Denuncias 
recibidas</t>
  </si>
  <si>
    <t>Presentada directamente por familiares</t>
  </si>
  <si>
    <t xml:space="preserve">Atestados policiales </t>
  </si>
  <si>
    <t>Parte de lesiones recibido directamente en el juzgado</t>
  </si>
  <si>
    <t>Servicios asistencia-Terceros  en general</t>
  </si>
  <si>
    <t>con denuncia victima</t>
  </si>
  <si>
    <t>con denuncia familiar</t>
  </si>
  <si>
    <t>por intervención directa policial</t>
  </si>
  <si>
    <t>Presentada directamente por victima en el juzgado</t>
  </si>
  <si>
    <t>Casos en los que la victima  se acoge a la dispensa a la obligación de declarar como testigo</t>
  </si>
  <si>
    <t>Renuncias por españolas</t>
  </si>
  <si>
    <t>Renuncias por extranjeras</t>
  </si>
  <si>
    <t>Ratio Casos en los que la victima  se acoge a la dispensa a la obligación de declarar como testigo sobre denuncias</t>
  </si>
  <si>
    <t>Total</t>
  </si>
  <si>
    <t>Por españolas</t>
  </si>
  <si>
    <t>Por extranjeras</t>
  </si>
  <si>
    <t>Mujeres víctimas de violencia de género</t>
  </si>
  <si>
    <t>Víctimas
Españolas</t>
  </si>
  <si>
    <t>Víctimas 
Extranjeras</t>
  </si>
  <si>
    <t>Incoadas</t>
  </si>
  <si>
    <t>Inadmitidas</t>
  </si>
  <si>
    <t>Adoptadas</t>
  </si>
  <si>
    <t>Denegadas</t>
  </si>
  <si>
    <t>Número</t>
  </si>
  <si>
    <t>Condenado
 Español</t>
  </si>
  <si>
    <t>Condenado  
Extranjero</t>
  </si>
  <si>
    <t>Absuelto
Español</t>
  </si>
  <si>
    <t>Absuelto Extranjero</t>
  </si>
  <si>
    <t>Numero</t>
  </si>
  <si>
    <t>Condenado Español</t>
  </si>
  <si>
    <t>Condenado Extranjero</t>
  </si>
  <si>
    <t>Absuelto 
Español</t>
  </si>
  <si>
    <t>Absuelto 
Extranjero</t>
  </si>
  <si>
    <t>Condenado
Español</t>
  </si>
  <si>
    <t>Condenado
Extranjero</t>
  </si>
  <si>
    <t>Absuelto
Extranjero</t>
  </si>
  <si>
    <t>Juzgados de lo Penal/Procesos de Violencia de Género/Personas Enjuiciadas</t>
  </si>
  <si>
    <t>Total 
Condenatorias</t>
  </si>
  <si>
    <t>Previa 
Conformidad</t>
  </si>
  <si>
    <t>Restantes 
Condenatorias</t>
  </si>
  <si>
    <t>Absolutorias</t>
  </si>
  <si>
    <t>Juzgados de lo Penal/Procesos de Violencia de Género/Sentencias</t>
  </si>
  <si>
    <t>Total Menores Enjuiciados</t>
  </si>
  <si>
    <t>Españoles</t>
  </si>
  <si>
    <t>Extranjeros</t>
  </si>
  <si>
    <t>Total Menores 
Enjuiciados</t>
  </si>
  <si>
    <t>Juzgados de Menores/Procesos de Violencia de Género/Personas Enjuiciadas</t>
  </si>
  <si>
    <t>Juzgados de Menores/Procesos de Violencia de Género/Sentencias</t>
  </si>
  <si>
    <t xml:space="preserve">TOTAL Sentencias Por delitos </t>
  </si>
  <si>
    <t>Sentencias Con imposicion de medidas</t>
  </si>
  <si>
    <t>Sentencias Sin imposicion de medidas</t>
  </si>
  <si>
    <t xml:space="preserve">Sentencias previa conformidad </t>
  </si>
  <si>
    <t>Total Sentencias por Delitos</t>
  </si>
  <si>
    <t>Sentencias  con Imposición de Medidas</t>
  </si>
  <si>
    <t>Sentencias sin Imposición de Medidas</t>
  </si>
  <si>
    <t>Sentencias previa conformidad</t>
  </si>
  <si>
    <t>Con medidas</t>
  </si>
  <si>
    <t>Sin medidas</t>
  </si>
  <si>
    <t>Remitidas
 al J.V.S.M</t>
  </si>
  <si>
    <t>Pendientes 
final trimestre</t>
  </si>
  <si>
    <t>Asuntos
 ingresados</t>
  </si>
  <si>
    <t>De O.P.</t>
  </si>
  <si>
    <t>De Resto</t>
  </si>
  <si>
    <t>Total 
Órdenes Protección</t>
  </si>
  <si>
    <t>Acordadas</t>
  </si>
  <si>
    <t>Varones</t>
  </si>
  <si>
    <t>Mujeres</t>
  </si>
  <si>
    <t>Condenada
Española</t>
  </si>
  <si>
    <t>Absuelta
Española</t>
  </si>
  <si>
    <t>Condenada
Extranjera</t>
  </si>
  <si>
    <t>Absuelta
Extranjera</t>
  </si>
  <si>
    <t>Audiencia Provincial/Procesos de Violencia de Género/Total Personas Enjuiciadas</t>
  </si>
  <si>
    <t>Audiencia Provincial/Procesos de Violencia de Género/Personas Enjuiciadas por Sexo</t>
  </si>
  <si>
    <t>Sumarios</t>
  </si>
  <si>
    <t>Procd.
Abreviados</t>
  </si>
  <si>
    <t>Procd.
Jurado</t>
  </si>
  <si>
    <t>Sentencias Condenatorias</t>
  </si>
  <si>
    <t>Sentencias Absolutorias</t>
  </si>
  <si>
    <t>Total Sentencias</t>
  </si>
  <si>
    <t>Setencias Condenatorias</t>
  </si>
  <si>
    <t xml:space="preserve">Total Setencias </t>
  </si>
  <si>
    <t>Setencias Absolutorias</t>
  </si>
  <si>
    <t>Audiencia Provincial/Procesos de Violencia de Género/Sentencias</t>
  </si>
  <si>
    <t xml:space="preserve">  Denuncias</t>
  </si>
  <si>
    <t xml:space="preserve">  Renuncias</t>
  </si>
  <si>
    <t xml:space="preserve">  Víctimas</t>
  </si>
  <si>
    <t xml:space="preserve">  Órdenes y Medidas</t>
  </si>
  <si>
    <t xml:space="preserve">  Personas Enjuiciadas</t>
  </si>
  <si>
    <t>Juzgados de Instrucción en funciones de Guardia/Procesos de Violencia de Género/Órdenes de Protección</t>
  </si>
  <si>
    <t xml:space="preserve">Evolución de las Denuncias Recibidas  
</t>
  </si>
  <si>
    <t>Juzgados de Guardia/Asuntos</t>
  </si>
  <si>
    <t>Juzgados de Guardia/Órdenes de Protección</t>
  </si>
  <si>
    <t>Víctimas menores de violencia de género</t>
  </si>
  <si>
    <t>Víctimas menores
Españolas</t>
  </si>
  <si>
    <t>Víctimas menores
Extranjeras</t>
  </si>
  <si>
    <r>
      <t>Total</t>
    </r>
    <r>
      <rPr>
        <b/>
        <sz val="11"/>
        <color rgb="FFFF0000"/>
        <rFont val="Verdana"/>
        <family val="2"/>
      </rPr>
      <t>*</t>
    </r>
    <r>
      <rPr>
        <b/>
        <sz val="11"/>
        <color theme="4"/>
        <rFont val="Verdana"/>
        <family val="2"/>
      </rPr>
      <t xml:space="preserve">
Menores Tutelados víctimas de violencia</t>
    </r>
  </si>
  <si>
    <r>
      <t>Total</t>
    </r>
    <r>
      <rPr>
        <b/>
        <sz val="11"/>
        <color rgb="FFFF0000"/>
        <rFont val="Verdana"/>
        <family val="2"/>
      </rPr>
      <t>*</t>
    </r>
    <r>
      <rPr>
        <b/>
        <sz val="11"/>
        <color theme="4"/>
        <rFont val="Verdana"/>
        <family val="2"/>
      </rPr>
      <t xml:space="preserve"> Víctimas Menores Tuteladas Extranjeras</t>
    </r>
  </si>
  <si>
    <r>
      <t>Total</t>
    </r>
    <r>
      <rPr>
        <b/>
        <sz val="11"/>
        <color rgb="FFFF0000"/>
        <rFont val="Verdana"/>
        <family val="2"/>
      </rPr>
      <t xml:space="preserve">* </t>
    </r>
    <r>
      <rPr>
        <b/>
        <sz val="11"/>
        <color theme="4"/>
        <rFont val="Verdana"/>
        <family val="2"/>
      </rPr>
      <t>Víctimas Menores Tuteladas Españolas</t>
    </r>
  </si>
  <si>
    <r>
      <rPr>
        <b/>
        <sz val="11"/>
        <color rgb="FFFF0000"/>
        <rFont val="Verdana"/>
        <family val="2"/>
      </rPr>
      <t>*</t>
    </r>
    <r>
      <rPr>
        <b/>
        <sz val="11"/>
        <color theme="4"/>
        <rFont val="Verdana"/>
        <family val="2"/>
      </rPr>
      <t xml:space="preserve"> El nº Total de víctimas menores Tuteladas incluye tanto mujeres como hombres menores</t>
    </r>
  </si>
  <si>
    <t>2023/2022</t>
  </si>
  <si>
    <t>Evolución 
2023/ 2022</t>
  </si>
  <si>
    <t>2022
Con Imposición de medidas</t>
  </si>
  <si>
    <t xml:space="preserve"> 2022
Sin Imposicion de Medidas</t>
  </si>
  <si>
    <t>2023
Con Imposición de medidas</t>
  </si>
  <si>
    <t xml:space="preserve"> 2023
Sin Imposicion de Medidas</t>
  </si>
  <si>
    <t>Evolución
2023/2022
Con Imposición de medidas</t>
  </si>
  <si>
    <t>Evolución
2023/2022
Sin Imposición de medidas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</si>
</sst>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3" x14ac:knownFonts="1">
    <font>
      <sz val="10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u/>
      <sz val="11"/>
      <color theme="10"/>
      <name val="Calibri"/>
      <family val="2"/>
      <scheme val="minor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0"/>
      <name val="Arial"/>
      <family val="2"/>
    </font>
    <font>
      <b/>
      <sz val="11"/>
      <color rgb="FF4F81BD"/>
      <name val="Verdana"/>
      <family val="2"/>
    </font>
    <font>
      <sz val="11"/>
      <color theme="1"/>
      <name val="Verdana"/>
      <family val="2"/>
    </font>
    <font>
      <b/>
      <sz val="11"/>
      <color indexed="18"/>
      <name val="Verdana"/>
      <family val="2"/>
    </font>
    <font>
      <sz val="10"/>
      <color theme="1"/>
      <name val="Verdana"/>
      <family val="2"/>
    </font>
    <font>
      <b/>
      <sz val="11"/>
      <color rgb="FFFF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thin">
        <color indexed="64"/>
      </bottom>
      <diagonal/>
    </border>
    <border>
      <left/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4" tint="0.79995117038483843"/>
      </bottom>
      <diagonal/>
    </border>
    <border>
      <left/>
      <right style="medium">
        <color theme="0"/>
      </right>
      <top/>
      <bottom style="medium">
        <color theme="4" tint="0.7999511703848384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/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4" tint="0.79995117038483843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7" fillId="0" borderId="0"/>
  </cellStyleXfs>
  <cellXfs count="56">
    <xf numFmtId="0" fontId="0" fillId="0" borderId="0" xfId="0"/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5" fillId="2" borderId="0" xfId="1" applyFont="1" applyFill="1" applyAlignment="1">
      <alignment horizontal="left" vertical="center"/>
    </xf>
    <xf numFmtId="0" fontId="0" fillId="2" borderId="0" xfId="0" applyFill="1"/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6" fillId="3" borderId="4" xfId="0" applyFont="1" applyFill="1" applyBorder="1" applyAlignment="1" applyProtection="1">
      <alignment horizontal="left" vertical="center" wrapText="1"/>
      <protection locked="0"/>
    </xf>
    <xf numFmtId="0" fontId="5" fillId="5" borderId="7" xfId="0" applyFont="1" applyFill="1" applyBorder="1" applyAlignment="1" applyProtection="1">
      <alignment horizontal="center" vertical="center" wrapText="1"/>
      <protection locked="0"/>
    </xf>
    <xf numFmtId="3" fontId="9" fillId="0" borderId="2" xfId="0" applyNumberFormat="1" applyFont="1" applyBorder="1" applyAlignment="1">
      <alignment horizontal="right" vertical="center"/>
    </xf>
    <xf numFmtId="3" fontId="6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2"/>
    <xf numFmtId="164" fontId="9" fillId="0" borderId="2" xfId="0" applyNumberFormat="1" applyFont="1" applyBorder="1" applyAlignment="1">
      <alignment horizontal="right" vertical="center"/>
    </xf>
    <xf numFmtId="164" fontId="6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1" applyAlignment="1">
      <alignment vertical="center"/>
    </xf>
    <xf numFmtId="0" fontId="4" fillId="0" borderId="0" xfId="1"/>
    <xf numFmtId="0" fontId="11" fillId="0" borderId="0" xfId="0" applyFont="1"/>
    <xf numFmtId="0" fontId="5" fillId="5" borderId="26" xfId="0" applyFont="1" applyFill="1" applyBorder="1" applyAlignment="1" applyProtection="1">
      <alignment horizontal="center" vertical="center" wrapText="1"/>
      <protection locked="0"/>
    </xf>
    <xf numFmtId="3" fontId="0" fillId="0" borderId="0" xfId="0" applyNumberFormat="1"/>
    <xf numFmtId="3" fontId="3" fillId="0" borderId="2" xfId="0" applyNumberFormat="1" applyFont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3" fontId="1" fillId="0" borderId="2" xfId="0" applyNumberFormat="1" applyFont="1" applyBorder="1" applyAlignment="1">
      <alignment vertical="center"/>
    </xf>
    <xf numFmtId="165" fontId="9" fillId="0" borderId="2" xfId="0" applyNumberFormat="1" applyFont="1" applyBorder="1" applyAlignment="1">
      <alignment horizontal="right" vertical="center"/>
    </xf>
    <xf numFmtId="165" fontId="6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1" applyFont="1" applyAlignment="1">
      <alignment horizontal="left" vertical="center"/>
    </xf>
    <xf numFmtId="0" fontId="5" fillId="5" borderId="9" xfId="0" applyFont="1" applyFill="1" applyBorder="1" applyAlignment="1" applyProtection="1">
      <alignment horizontal="center" vertical="center" wrapText="1"/>
      <protection locked="0"/>
    </xf>
    <xf numFmtId="0" fontId="5" fillId="5" borderId="10" xfId="0" applyFont="1" applyFill="1" applyBorder="1" applyAlignment="1" applyProtection="1">
      <alignment horizontal="center" vertical="center" wrapText="1"/>
      <protection locked="0"/>
    </xf>
    <xf numFmtId="0" fontId="5" fillId="5" borderId="11" xfId="0" applyFont="1" applyFill="1" applyBorder="1" applyAlignment="1" applyProtection="1">
      <alignment horizontal="center" vertical="center" wrapText="1"/>
      <protection locked="0"/>
    </xf>
    <xf numFmtId="0" fontId="5" fillId="5" borderId="12" xfId="0" applyFont="1" applyFill="1" applyBorder="1" applyAlignment="1" applyProtection="1">
      <alignment horizontal="center" vertical="center" wrapText="1"/>
      <protection locked="0"/>
    </xf>
    <xf numFmtId="0" fontId="5" fillId="5" borderId="13" xfId="0" applyFont="1" applyFill="1" applyBorder="1" applyAlignment="1" applyProtection="1">
      <alignment horizontal="center" vertical="center" wrapText="1"/>
      <protection locked="0"/>
    </xf>
    <xf numFmtId="0" fontId="6" fillId="4" borderId="5" xfId="0" applyFont="1" applyFill="1" applyBorder="1" applyAlignment="1" applyProtection="1">
      <alignment horizontal="center" vertical="center" wrapText="1"/>
      <protection locked="0"/>
    </xf>
    <xf numFmtId="0" fontId="6" fillId="4" borderId="6" xfId="0" applyFont="1" applyFill="1" applyBorder="1" applyAlignment="1" applyProtection="1">
      <alignment horizontal="center" vertical="center" wrapText="1"/>
      <protection locked="0"/>
    </xf>
    <xf numFmtId="0" fontId="5" fillId="5" borderId="7" xfId="0" applyFont="1" applyFill="1" applyBorder="1" applyAlignment="1" applyProtection="1">
      <alignment horizontal="center" vertical="center" wrapText="1"/>
      <protection locked="0"/>
    </xf>
    <xf numFmtId="0" fontId="5" fillId="5" borderId="8" xfId="0" applyFont="1" applyFill="1" applyBorder="1" applyAlignment="1" applyProtection="1">
      <alignment horizontal="center" vertical="center" wrapText="1"/>
      <protection locked="0"/>
    </xf>
    <xf numFmtId="0" fontId="8" fillId="5" borderId="9" xfId="0" applyFont="1" applyFill="1" applyBorder="1" applyAlignment="1" applyProtection="1">
      <alignment horizontal="center" vertical="center" wrapText="1"/>
      <protection locked="0"/>
    </xf>
    <xf numFmtId="0" fontId="8" fillId="5" borderId="10" xfId="0" applyFont="1" applyFill="1" applyBorder="1" applyAlignment="1" applyProtection="1">
      <alignment horizontal="center" vertical="center" wrapText="1"/>
      <protection locked="0"/>
    </xf>
    <xf numFmtId="0" fontId="5" fillId="5" borderId="18" xfId="0" applyFont="1" applyFill="1" applyBorder="1" applyAlignment="1" applyProtection="1">
      <alignment horizontal="center" vertical="center" wrapText="1"/>
      <protection locked="0"/>
    </xf>
    <xf numFmtId="0" fontId="8" fillId="5" borderId="17" xfId="0" applyFont="1" applyFill="1" applyBorder="1" applyAlignment="1" applyProtection="1">
      <alignment horizontal="center" vertical="center" wrapText="1"/>
      <protection locked="0"/>
    </xf>
    <xf numFmtId="0" fontId="5" fillId="5" borderId="17" xfId="0" applyFont="1" applyFill="1" applyBorder="1" applyAlignment="1" applyProtection="1">
      <alignment horizontal="center" vertical="center" wrapText="1"/>
      <protection locked="0"/>
    </xf>
    <xf numFmtId="0" fontId="5" fillId="5" borderId="14" xfId="0" applyFont="1" applyFill="1" applyBorder="1" applyAlignment="1" applyProtection="1">
      <alignment horizontal="center" vertical="center" wrapText="1"/>
      <protection locked="0"/>
    </xf>
    <xf numFmtId="0" fontId="5" fillId="5" borderId="15" xfId="0" applyFont="1" applyFill="1" applyBorder="1" applyAlignment="1" applyProtection="1">
      <alignment horizontal="center" vertical="center" wrapText="1"/>
      <protection locked="0"/>
    </xf>
    <xf numFmtId="0" fontId="5" fillId="5" borderId="16" xfId="0" applyFont="1" applyFill="1" applyBorder="1" applyAlignment="1" applyProtection="1">
      <alignment horizontal="center" vertical="center" wrapText="1"/>
      <protection locked="0"/>
    </xf>
    <xf numFmtId="0" fontId="6" fillId="4" borderId="15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0" fillId="0" borderId="19" xfId="0" applyBorder="1" applyAlignment="1">
      <alignment horizontal="center"/>
    </xf>
    <xf numFmtId="0" fontId="5" fillId="5" borderId="21" xfId="0" applyFont="1" applyFill="1" applyBorder="1" applyAlignment="1" applyProtection="1">
      <alignment horizontal="center" vertical="center" wrapText="1"/>
      <protection locked="0"/>
    </xf>
    <xf numFmtId="0" fontId="5" fillId="5" borderId="2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4" borderId="23" xfId="0" applyFont="1" applyFill="1" applyBorder="1" applyAlignment="1" applyProtection="1">
      <alignment horizontal="center" vertical="center" wrapText="1"/>
      <protection locked="0"/>
    </xf>
    <xf numFmtId="0" fontId="6" fillId="4" borderId="22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0" fontId="5" fillId="5" borderId="24" xfId="0" applyFont="1" applyFill="1" applyBorder="1" applyAlignment="1" applyProtection="1">
      <alignment horizontal="center" vertical="center" wrapText="1"/>
      <protection locked="0"/>
    </xf>
    <xf numFmtId="0" fontId="5" fillId="5" borderId="25" xfId="0" applyFont="1" applyFill="1" applyBorder="1" applyAlignment="1" applyProtection="1">
      <alignment horizontal="center" vertical="center" wrapText="1"/>
      <protection locked="0"/>
    </xf>
    <xf numFmtId="0" fontId="10" fillId="0" borderId="0" xfId="2" applyFont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16</xdr:col>
      <xdr:colOff>342900</xdr:colOff>
      <xdr:row>9</xdr:row>
      <xdr:rowOff>114300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5725" y="85725"/>
          <a:ext cx="13668375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DATOS Y EVOLUCIONES EN LOS 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171450</xdr:colOff>
      <xdr:row>10</xdr:row>
      <xdr:rowOff>57150</xdr:rowOff>
    </xdr:from>
    <xdr:to>
      <xdr:col>16</xdr:col>
      <xdr:colOff>314325</xdr:colOff>
      <xdr:row>12</xdr:row>
      <xdr:rowOff>123825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71450" y="1676400"/>
          <a:ext cx="13563600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2023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214465</xdr:colOff>
      <xdr:row>1</xdr:row>
      <xdr:rowOff>28574</xdr:rowOff>
    </xdr:from>
    <xdr:to>
      <xdr:col>1</xdr:col>
      <xdr:colOff>476795</xdr:colOff>
      <xdr:row>9</xdr:row>
      <xdr:rowOff>19050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214465" y="190499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2</xdr:row>
      <xdr:rowOff>57150</xdr:rowOff>
    </xdr:from>
    <xdr:to>
      <xdr:col>10</xdr:col>
      <xdr:colOff>704850</xdr:colOff>
      <xdr:row>5</xdr:row>
      <xdr:rowOff>19050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3668375" y="381000"/>
          <a:ext cx="695325" cy="4476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1</xdr:col>
      <xdr:colOff>2</xdr:colOff>
      <xdr:row>1</xdr:row>
      <xdr:rowOff>0</xdr:rowOff>
    </xdr:from>
    <xdr:to>
      <xdr:col>9</xdr:col>
      <xdr:colOff>1266826</xdr:colOff>
      <xdr:row>3</xdr:row>
      <xdr:rowOff>95250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38202" y="0"/>
          <a:ext cx="126587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 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0</xdr:rowOff>
    </xdr:from>
    <xdr:to>
      <xdr:col>9</xdr:col>
      <xdr:colOff>1285876</xdr:colOff>
      <xdr:row>6</xdr:row>
      <xdr:rowOff>152400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838200" y="485775"/>
          <a:ext cx="12677776" cy="47625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 PRESENTADAS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SU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EVOLUCIÓN</a:t>
          </a:r>
          <a:endParaRPr lang="es-ES" sz="14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4</xdr:row>
      <xdr:rowOff>28576</xdr:rowOff>
    </xdr:from>
    <xdr:to>
      <xdr:col>9</xdr:col>
      <xdr:colOff>1790700</xdr:colOff>
      <xdr:row>6</xdr:row>
      <xdr:rowOff>257176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66750" y="676276"/>
          <a:ext cx="12677775" cy="55245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RENUNCIAS (La victima se acoge a la dispensa a la  obligacion de declarar como testigo, Art. 416 L.E.CRIM)          </a:t>
          </a:r>
        </a:p>
      </xdr:txBody>
    </xdr:sp>
    <xdr:clientData/>
  </xdr:twoCellAnchor>
  <xdr:twoCellAnchor>
    <xdr:from>
      <xdr:col>10</xdr:col>
      <xdr:colOff>409575</xdr:colOff>
      <xdr:row>3</xdr:row>
      <xdr:rowOff>0</xdr:rowOff>
    </xdr:from>
    <xdr:to>
      <xdr:col>11</xdr:col>
      <xdr:colOff>142875</xdr:colOff>
      <xdr:row>6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916025" y="485775"/>
          <a:ext cx="695325" cy="495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9</xdr:col>
      <xdr:colOff>1762124</xdr:colOff>
      <xdr:row>3</xdr:row>
      <xdr:rowOff>95250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838200" y="0"/>
          <a:ext cx="126587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 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11</xdr:col>
      <xdr:colOff>666750</xdr:colOff>
      <xdr:row>3</xdr:row>
      <xdr:rowOff>95250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561976" y="161925"/>
          <a:ext cx="126587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 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28575</xdr:colOff>
      <xdr:row>3</xdr:row>
      <xdr:rowOff>161924</xdr:rowOff>
    </xdr:from>
    <xdr:to>
      <xdr:col>11</xdr:col>
      <xdr:colOff>647699</xdr:colOff>
      <xdr:row>7</xdr:row>
      <xdr:rowOff>219075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685800" y="647699"/>
          <a:ext cx="12611099" cy="704851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NÚMERO DE MUJERES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QUE APARECEN COMO VÍCTIMAS EN LAS DENUNCIAS PRESENTADAS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SU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EVOLUCIÓN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</a:t>
          </a:r>
        </a:p>
      </xdr:txBody>
    </xdr:sp>
    <xdr:clientData/>
  </xdr:twoCellAnchor>
  <xdr:twoCellAnchor>
    <xdr:from>
      <xdr:col>12</xdr:col>
      <xdr:colOff>447675</xdr:colOff>
      <xdr:row>2</xdr:row>
      <xdr:rowOff>104775</xdr:rowOff>
    </xdr:from>
    <xdr:to>
      <xdr:col>12</xdr:col>
      <xdr:colOff>1143000</xdr:colOff>
      <xdr:row>6</xdr:row>
      <xdr:rowOff>0</xdr:rowOff>
    </xdr:to>
    <xdr:sp macro="" textlink="">
      <xdr:nvSpPr>
        <xdr:cNvPr id="7" name="6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4097000" y="428625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4</xdr:row>
      <xdr:rowOff>28575</xdr:rowOff>
    </xdr:from>
    <xdr:to>
      <xdr:col>13</xdr:col>
      <xdr:colOff>838200</xdr:colOff>
      <xdr:row>7</xdr:row>
      <xdr:rowOff>314325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847725" y="676275"/>
          <a:ext cx="13144500" cy="7715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TOTAL ÓRDENES DE PROTECCIÓN Y MEDIDAS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PROTECCIÓN Y SEGURIDAD DE LAS VÍCTIMAS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(Art. 544 bis y ter)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Y SU EVOLUCIÓN</a:t>
          </a:r>
        </a:p>
      </xdr:txBody>
    </xdr:sp>
    <xdr:clientData/>
  </xdr:twoCellAnchor>
  <xdr:twoCellAnchor>
    <xdr:from>
      <xdr:col>14</xdr:col>
      <xdr:colOff>295275</xdr:colOff>
      <xdr:row>1</xdr:row>
      <xdr:rowOff>133350</xdr:rowOff>
    </xdr:from>
    <xdr:to>
      <xdr:col>14</xdr:col>
      <xdr:colOff>990600</xdr:colOff>
      <xdr:row>5</xdr:row>
      <xdr:rowOff>28575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4049375" y="295275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838199</xdr:colOff>
      <xdr:row>1</xdr:row>
      <xdr:rowOff>0</xdr:rowOff>
    </xdr:from>
    <xdr:to>
      <xdr:col>13</xdr:col>
      <xdr:colOff>752475</xdr:colOff>
      <xdr:row>3</xdr:row>
      <xdr:rowOff>95250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838199" y="161925"/>
          <a:ext cx="13068301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 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19050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838200" y="161925"/>
          <a:ext cx="97059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 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11</xdr:col>
      <xdr:colOff>38101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847726" y="676275"/>
          <a:ext cx="971550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Y SU EVOLUCIÓN</a:t>
          </a:r>
        </a:p>
      </xdr:txBody>
    </xdr:sp>
    <xdr:clientData/>
  </xdr:twoCellAnchor>
  <xdr:twoCellAnchor>
    <xdr:from>
      <xdr:col>12</xdr:col>
      <xdr:colOff>47625</xdr:colOff>
      <xdr:row>1</xdr:row>
      <xdr:rowOff>123825</xdr:rowOff>
    </xdr:from>
    <xdr:to>
      <xdr:col>13</xdr:col>
      <xdr:colOff>38100</xdr:colOff>
      <xdr:row>5</xdr:row>
      <xdr:rowOff>19050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1487150" y="285750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14</xdr:col>
      <xdr:colOff>552451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838201" y="161925"/>
          <a:ext cx="127063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DE GÉNERO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14</xdr:col>
      <xdr:colOff>568006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847725" y="676275"/>
          <a:ext cx="1271238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Y SU EVOLUCIÓN        </a:t>
          </a:r>
        </a:p>
      </xdr:txBody>
    </xdr:sp>
    <xdr:clientData/>
  </xdr:twoCellAnchor>
  <xdr:twoCellAnchor>
    <xdr:from>
      <xdr:col>15</xdr:col>
      <xdr:colOff>161925</xdr:colOff>
      <xdr:row>1</xdr:row>
      <xdr:rowOff>85725</xdr:rowOff>
    </xdr:from>
    <xdr:to>
      <xdr:col>16</xdr:col>
      <xdr:colOff>142875</xdr:colOff>
      <xdr:row>4</xdr:row>
      <xdr:rowOff>142875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3658850" y="247650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714375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5" y="161925"/>
          <a:ext cx="118967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DE GÉNERO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729242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66750" y="676275"/>
          <a:ext cx="11902067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Y SU EVOLUCIÓN</a:t>
          </a:r>
        </a:p>
      </xdr:txBody>
    </xdr:sp>
    <xdr:clientData/>
  </xdr:twoCellAnchor>
  <xdr:twoCellAnchor>
    <xdr:from>
      <xdr:col>11</xdr:col>
      <xdr:colOff>276225</xdr:colOff>
      <xdr:row>2</xdr:row>
      <xdr:rowOff>28575</xdr:rowOff>
    </xdr:from>
    <xdr:to>
      <xdr:col>11</xdr:col>
      <xdr:colOff>971550</xdr:colOff>
      <xdr:row>5</xdr:row>
      <xdr:rowOff>85725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2830175" y="352425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11</xdr:col>
      <xdr:colOff>1085851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57226" y="161925"/>
          <a:ext cx="126682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MENORES/PROCESOS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DE GÉNERO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11</xdr:col>
      <xdr:colOff>1101063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66750" y="676275"/>
          <a:ext cx="1267393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MENORES ENJUICIADOS POR DELITO Y SU EVOLUCIÓN</a:t>
          </a:r>
        </a:p>
      </xdr:txBody>
    </xdr:sp>
    <xdr:clientData/>
  </xdr:twoCellAnchor>
  <xdr:twoCellAnchor>
    <xdr:from>
      <xdr:col>12</xdr:col>
      <xdr:colOff>485775</xdr:colOff>
      <xdr:row>1</xdr:row>
      <xdr:rowOff>142875</xdr:rowOff>
    </xdr:from>
    <xdr:to>
      <xdr:col>13</xdr:col>
      <xdr:colOff>314325</xdr:colOff>
      <xdr:row>5</xdr:row>
      <xdr:rowOff>38100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3515975" y="304800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1447801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657226" y="161925"/>
          <a:ext cx="129921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MENORES/PROCESOS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DE GÉNERO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9</xdr:col>
      <xdr:colOff>1462124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666750" y="676275"/>
          <a:ext cx="12996899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Y SU EVOLUCIÓN</a:t>
          </a:r>
        </a:p>
      </xdr:txBody>
    </xdr:sp>
    <xdr:clientData/>
  </xdr:twoCellAnchor>
  <xdr:twoCellAnchor>
    <xdr:from>
      <xdr:col>10</xdr:col>
      <xdr:colOff>161925</xdr:colOff>
      <xdr:row>2</xdr:row>
      <xdr:rowOff>28575</xdr:rowOff>
    </xdr:from>
    <xdr:to>
      <xdr:col>10</xdr:col>
      <xdr:colOff>857250</xdr:colOff>
      <xdr:row>5</xdr:row>
      <xdr:rowOff>85725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13839825" y="352425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14</xdr:col>
      <xdr:colOff>0</xdr:colOff>
      <xdr:row>7</xdr:row>
      <xdr:rowOff>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656167" y="158750"/>
          <a:ext cx="13123333" cy="9525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INSTRUCCIÓN SIN COMPETENCIA EN VIOLENCIA SOBRE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LA MUJER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EN FUNCIONES DE GUARDIA/PROCESOS DE VIOLENCIA DE GÉNERO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19050</xdr:colOff>
      <xdr:row>8</xdr:row>
      <xdr:rowOff>38100</xdr:rowOff>
    </xdr:from>
    <xdr:to>
      <xdr:col>14</xdr:col>
      <xdr:colOff>10583</xdr:colOff>
      <xdr:row>9</xdr:row>
      <xdr:rowOff>152400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675217" y="1308100"/>
          <a:ext cx="13114866" cy="27305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INGRESADOS Y SU EVOLUCIÓN</a:t>
          </a:r>
        </a:p>
      </xdr:txBody>
    </xdr:sp>
    <xdr:clientData/>
  </xdr:twoCellAnchor>
  <xdr:twoCellAnchor>
    <xdr:from>
      <xdr:col>15</xdr:col>
      <xdr:colOff>53976</xdr:colOff>
      <xdr:row>2</xdr:row>
      <xdr:rowOff>88901</xdr:rowOff>
    </xdr:from>
    <xdr:to>
      <xdr:col>16</xdr:col>
      <xdr:colOff>130175</xdr:colOff>
      <xdr:row>5</xdr:row>
      <xdr:rowOff>79376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14817726" y="406401"/>
          <a:ext cx="742949" cy="4667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161923</xdr:rowOff>
    </xdr:from>
    <xdr:to>
      <xdr:col>11</xdr:col>
      <xdr:colOff>0</xdr:colOff>
      <xdr:row>8</xdr:row>
      <xdr:rowOff>47624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657225" y="161923"/>
          <a:ext cx="12725400" cy="1181101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INSTRUCCIÓN SIN COMPETENCIA EN VIOLENCIA SOBRE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LA MUJER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EN FUNCIONES DE GUARDIA/PROCESOS DE VIOLENCIA DE GÉNERO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9</xdr:row>
      <xdr:rowOff>38100</xdr:rowOff>
    </xdr:from>
    <xdr:to>
      <xdr:col>11</xdr:col>
      <xdr:colOff>9525</xdr:colOff>
      <xdr:row>10</xdr:row>
      <xdr:rowOff>152400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838200" y="1333500"/>
          <a:ext cx="1273492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PROTECCIÓN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SU EVOLUCIÓN</a:t>
          </a:r>
        </a:p>
      </xdr:txBody>
    </xdr:sp>
    <xdr:clientData/>
  </xdr:twoCellAnchor>
  <xdr:twoCellAnchor>
    <xdr:from>
      <xdr:col>11</xdr:col>
      <xdr:colOff>190501</xdr:colOff>
      <xdr:row>5</xdr:row>
      <xdr:rowOff>123826</xdr:rowOff>
    </xdr:from>
    <xdr:to>
      <xdr:col>12</xdr:col>
      <xdr:colOff>114300</xdr:colOff>
      <xdr:row>9</xdr:row>
      <xdr:rowOff>114301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13573126" y="933451"/>
          <a:ext cx="761999" cy="6381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14</xdr:col>
      <xdr:colOff>581025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657225" y="161925"/>
          <a:ext cx="126968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PROVINCIALES/PROCESOS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DE GÉNERO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14</xdr:col>
      <xdr:colOff>596576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666750" y="676275"/>
          <a:ext cx="1270285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TOTAL PERSONAS ENJUICIADAS Y SU EVOLUCIÓN</a:t>
          </a:r>
        </a:p>
      </xdr:txBody>
    </xdr:sp>
    <xdr:clientData/>
  </xdr:twoCellAnchor>
  <xdr:twoCellAnchor>
    <xdr:from>
      <xdr:col>14</xdr:col>
      <xdr:colOff>876299</xdr:colOff>
      <xdr:row>2</xdr:row>
      <xdr:rowOff>19050</xdr:rowOff>
    </xdr:from>
    <xdr:to>
      <xdr:col>15</xdr:col>
      <xdr:colOff>638174</xdr:colOff>
      <xdr:row>5</xdr:row>
      <xdr:rowOff>76200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13620749" y="342900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15</xdr:col>
      <xdr:colOff>219076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657226" y="161925"/>
          <a:ext cx="127063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PROVINCIALES/PROCESOS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DE GÉNERO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15</xdr:col>
      <xdr:colOff>234631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666750" y="676275"/>
          <a:ext cx="1271238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EN PRIMERA INSTANCIA Y SU EVOLUCIÓN</a:t>
          </a:r>
        </a:p>
      </xdr:txBody>
    </xdr:sp>
    <xdr:clientData/>
  </xdr:twoCellAnchor>
  <xdr:twoCellAnchor>
    <xdr:from>
      <xdr:col>16</xdr:col>
      <xdr:colOff>28574</xdr:colOff>
      <xdr:row>2</xdr:row>
      <xdr:rowOff>76201</xdr:rowOff>
    </xdr:from>
    <xdr:to>
      <xdr:col>16</xdr:col>
      <xdr:colOff>723899</xdr:colOff>
      <xdr:row>5</xdr:row>
      <xdr:rowOff>47626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13515974" y="400051"/>
          <a:ext cx="695325" cy="4572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14</xdr:col>
      <xdr:colOff>600075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657225" y="161925"/>
          <a:ext cx="126968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PROVINCIALES/PROCESOS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DE GÉNERO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14</xdr:col>
      <xdr:colOff>615626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666750" y="676275"/>
          <a:ext cx="1270285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ENJUICIADAS POR SEXO Y SU EVOLUCIÓN</a:t>
          </a:r>
        </a:p>
      </xdr:txBody>
    </xdr:sp>
    <xdr:clientData/>
  </xdr:twoCellAnchor>
  <xdr:twoCellAnchor>
    <xdr:from>
      <xdr:col>15</xdr:col>
      <xdr:colOff>180975</xdr:colOff>
      <xdr:row>2</xdr:row>
      <xdr:rowOff>9525</xdr:rowOff>
    </xdr:from>
    <xdr:to>
      <xdr:col>16</xdr:col>
      <xdr:colOff>114300</xdr:colOff>
      <xdr:row>5</xdr:row>
      <xdr:rowOff>66675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13573125" y="3333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6:L34"/>
  <sheetViews>
    <sheetView tabSelected="1" workbookViewId="0"/>
  </sheetViews>
  <sheetFormatPr baseColWidth="10" defaultRowHeight="12.75" x14ac:dyDescent="0.2"/>
  <cols>
    <col min="5" max="5" width="12.75" customWidth="1"/>
  </cols>
  <sheetData>
    <row r="16" spans="2:6" ht="14.25" x14ac:dyDescent="0.2">
      <c r="B16" s="26" t="s">
        <v>1</v>
      </c>
      <c r="C16" s="26"/>
      <c r="D16" s="26"/>
      <c r="E16" s="26"/>
      <c r="F16" s="26"/>
    </row>
    <row r="17" spans="2:12" ht="14.25" x14ac:dyDescent="0.2">
      <c r="B17" s="1"/>
      <c r="C17" s="1"/>
      <c r="D17" s="1"/>
      <c r="E17" s="1"/>
      <c r="F17" s="1"/>
    </row>
    <row r="18" spans="2:12" ht="14.25" x14ac:dyDescent="0.2">
      <c r="B18" s="26" t="s">
        <v>103</v>
      </c>
      <c r="C18" s="26"/>
      <c r="D18" s="26"/>
      <c r="E18" s="26"/>
      <c r="F18" s="1"/>
    </row>
    <row r="19" spans="2:12" ht="14.25" x14ac:dyDescent="0.2">
      <c r="B19" s="26" t="s">
        <v>104</v>
      </c>
      <c r="C19" s="26"/>
      <c r="D19" s="26"/>
      <c r="E19" s="26"/>
      <c r="F19" s="1"/>
    </row>
    <row r="20" spans="2:12" ht="14.25" x14ac:dyDescent="0.2">
      <c r="B20" s="26" t="s">
        <v>105</v>
      </c>
      <c r="C20" s="26"/>
      <c r="D20" s="26"/>
      <c r="E20" s="26"/>
      <c r="F20" s="1"/>
    </row>
    <row r="21" spans="2:12" ht="14.25" x14ac:dyDescent="0.2">
      <c r="B21" s="26" t="s">
        <v>106</v>
      </c>
      <c r="C21" s="26"/>
      <c r="D21" s="26"/>
      <c r="E21" s="26"/>
      <c r="F21" s="1"/>
    </row>
    <row r="22" spans="2:12" ht="14.25" x14ac:dyDescent="0.2">
      <c r="B22" s="1" t="s">
        <v>107</v>
      </c>
      <c r="C22" s="1"/>
      <c r="D22" s="1"/>
      <c r="E22" s="1"/>
      <c r="F22" s="1"/>
    </row>
    <row r="23" spans="2:12" ht="14.25" x14ac:dyDescent="0.2">
      <c r="B23" s="3"/>
      <c r="C23" s="3"/>
      <c r="D23" s="3"/>
      <c r="E23" s="3"/>
      <c r="F23" s="3"/>
      <c r="G23" s="4"/>
      <c r="H23" s="4"/>
      <c r="I23" s="4"/>
    </row>
    <row r="24" spans="2:12" ht="15" x14ac:dyDescent="0.25">
      <c r="B24" s="2" t="s">
        <v>56</v>
      </c>
      <c r="C24" s="2"/>
      <c r="D24" s="16"/>
      <c r="E24" s="16"/>
      <c r="F24" s="16"/>
      <c r="G24" s="16"/>
      <c r="H24" s="17"/>
      <c r="I24" s="17"/>
    </row>
    <row r="25" spans="2:12" ht="15" customHeight="1" x14ac:dyDescent="0.2">
      <c r="B25" s="26" t="s">
        <v>61</v>
      </c>
      <c r="C25" s="26"/>
      <c r="D25" s="26"/>
      <c r="E25" s="26"/>
      <c r="F25" s="26"/>
      <c r="G25" s="26"/>
      <c r="H25" s="26"/>
      <c r="I25" s="26"/>
    </row>
    <row r="26" spans="2:12" ht="14.25" x14ac:dyDescent="0.2">
      <c r="B26" s="26" t="s">
        <v>66</v>
      </c>
      <c r="C26" s="26"/>
      <c r="D26" s="26"/>
      <c r="E26" s="26"/>
      <c r="F26" s="26"/>
      <c r="G26" s="26"/>
      <c r="H26" s="26"/>
      <c r="I26" s="26"/>
    </row>
    <row r="27" spans="2:12" ht="14.25" x14ac:dyDescent="0.2">
      <c r="B27" s="26" t="s">
        <v>67</v>
      </c>
      <c r="C27" s="26"/>
      <c r="D27" s="26"/>
      <c r="E27" s="26"/>
      <c r="F27" s="26"/>
      <c r="G27" s="26"/>
      <c r="H27" s="26"/>
      <c r="I27" s="26"/>
    </row>
    <row r="28" spans="2:12" ht="14.25" x14ac:dyDescent="0.2">
      <c r="B28" s="26" t="s">
        <v>0</v>
      </c>
      <c r="C28" s="26"/>
      <c r="D28" s="26"/>
      <c r="E28" s="26"/>
      <c r="F28" s="26"/>
      <c r="G28" s="26"/>
      <c r="H28" s="26"/>
      <c r="I28" s="26"/>
    </row>
    <row r="29" spans="2:12" ht="14.25" x14ac:dyDescent="0.2">
      <c r="B29" s="26" t="s">
        <v>108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</row>
    <row r="30" spans="2:12" ht="14.25" x14ac:dyDescent="0.2">
      <c r="B30" s="26" t="s">
        <v>110</v>
      </c>
      <c r="C30" s="26"/>
      <c r="D30" s="26"/>
      <c r="E30" s="26"/>
      <c r="F30" s="1"/>
      <c r="G30" s="1"/>
      <c r="H30" s="1"/>
      <c r="I30" s="1"/>
      <c r="J30" s="1"/>
      <c r="K30" s="1"/>
      <c r="L30" s="1"/>
    </row>
    <row r="31" spans="2:12" ht="14.25" x14ac:dyDescent="0.2">
      <c r="B31" s="26" t="s">
        <v>111</v>
      </c>
      <c r="C31" s="26"/>
      <c r="D31" s="26"/>
      <c r="E31" s="26"/>
      <c r="F31" s="1"/>
      <c r="G31" s="1"/>
      <c r="H31" s="1"/>
      <c r="I31" s="1"/>
      <c r="J31" s="1"/>
      <c r="K31" s="1"/>
      <c r="L31" s="1"/>
    </row>
    <row r="32" spans="2:12" ht="14.25" x14ac:dyDescent="0.2">
      <c r="B32" s="26" t="s">
        <v>91</v>
      </c>
      <c r="C32" s="26"/>
      <c r="D32" s="26"/>
      <c r="E32" s="26"/>
      <c r="F32" s="26"/>
      <c r="G32" s="26"/>
      <c r="H32" s="26"/>
      <c r="I32" s="26"/>
    </row>
    <row r="33" spans="2:9" ht="14.25" x14ac:dyDescent="0.2">
      <c r="B33" s="26" t="s">
        <v>92</v>
      </c>
      <c r="C33" s="26"/>
      <c r="D33" s="26"/>
      <c r="E33" s="26"/>
      <c r="F33" s="26"/>
      <c r="G33" s="26"/>
      <c r="H33" s="26"/>
      <c r="I33" s="26"/>
    </row>
    <row r="34" spans="2:9" ht="14.25" x14ac:dyDescent="0.2">
      <c r="B34" s="26" t="s">
        <v>102</v>
      </c>
      <c r="C34" s="26"/>
      <c r="D34" s="26"/>
      <c r="E34" s="26"/>
      <c r="F34" s="26"/>
      <c r="G34" s="26"/>
      <c r="H34" s="26"/>
      <c r="I34" s="26"/>
    </row>
  </sheetData>
  <mergeCells count="19">
    <mergeCell ref="B34:I34"/>
    <mergeCell ref="B25:I25"/>
    <mergeCell ref="B27:I27"/>
    <mergeCell ref="B33:I33"/>
    <mergeCell ref="B29:L29"/>
    <mergeCell ref="B30:E30"/>
    <mergeCell ref="B31:E31"/>
    <mergeCell ref="B16:F16"/>
    <mergeCell ref="B28:I28"/>
    <mergeCell ref="B32:I32"/>
    <mergeCell ref="B18:C18"/>
    <mergeCell ref="D18:E18"/>
    <mergeCell ref="B19:C19"/>
    <mergeCell ref="D19:E19"/>
    <mergeCell ref="B20:C20"/>
    <mergeCell ref="D20:E20"/>
    <mergeCell ref="B21:C21"/>
    <mergeCell ref="D21:E21"/>
    <mergeCell ref="B26:I26"/>
  </mergeCells>
  <hyperlinks>
    <hyperlink ref="B18" location="'Evolución Denuncias'!A1" display="Denuncias" xr:uid="{00000000-0004-0000-0000-000000000000}"/>
    <hyperlink ref="B19" location="'Evolución Renuncias'!A1" display="Renuncias" xr:uid="{00000000-0004-0000-0000-000001000000}"/>
    <hyperlink ref="B20" location="'Evolución Víctimas'!A1" display="Víctimas" xr:uid="{00000000-0004-0000-0000-000002000000}"/>
    <hyperlink ref="B21" location="'Total Órdenes y Medidas'!A1" display="Órdenes y Medidas" xr:uid="{00000000-0004-0000-0000-000003000000}"/>
    <hyperlink ref="B22" location="'Personas Enjuiciadas'!A1" display="Personas Enjuiciadas" xr:uid="{00000000-0004-0000-0000-000004000000}"/>
    <hyperlink ref="B32" location="Aud.Prov.!A1" display="Audiencia Provincial" xr:uid="{00000000-0004-0000-0000-000005000000}"/>
    <hyperlink ref="B24" location="Penal!A1" display="Juzgado de lo Penal" xr:uid="{00000000-0004-0000-0000-000006000000}"/>
    <hyperlink ref="B26" location="'Jdos Menores_Personas Enjuiciad'!A1" display="Juzgados de Menores/Procesos de Violencia de Género/Personas Enjuiciadas" xr:uid="{00000000-0004-0000-0000-000007000000}"/>
    <hyperlink ref="B28" location="Guardia!A1" display="Juzgado de Instrucción en funciones de Guardia" xr:uid="{00000000-0004-0000-0000-000008000000}"/>
    <hyperlink ref="B20:C20" location="'Evolución Víctimas'!A1" display="Víctimas" xr:uid="{00000000-0004-0000-0000-000009000000}"/>
    <hyperlink ref="B21:C21" location="'Evolución Órdenes y Medidas'!A1" display="Órdenes y Medidas" xr:uid="{00000000-0004-0000-0000-00000A000000}"/>
    <hyperlink ref="B22:C22" location="'Personas Enjuiciadas'!A1" display="Personas Enjuiciadas" xr:uid="{00000000-0004-0000-0000-00000B000000}"/>
    <hyperlink ref="B24:I24" location="'Jdos Penal_Personas Enjuiciadas'!A1" display="Juzgados de lo Penal/Procesos de Violencia de Género/Personas Enjuiciadas" xr:uid="{00000000-0004-0000-0000-00000C000000}"/>
    <hyperlink ref="B25" location="'Jdos Penal_Sentencias'!A1" display="Juzgados de lo Penal/Procesos de Violencia de Género/Sentencias" xr:uid="{00000000-0004-0000-0000-00000D000000}"/>
    <hyperlink ref="B27" location="'Jdos Menores_Personas Enjuiciad'!A1" display="Juzgados de Menores/Procesos de Violencia de Género/Personas Enjuiciadas" xr:uid="{00000000-0004-0000-0000-00000E000000}"/>
    <hyperlink ref="B27:I27" location="'Jdos Menores_Sentencias'!A1" display="Juzgados de Menores/Procesos de Violencia de Género/Sentencias" xr:uid="{00000000-0004-0000-0000-00000F000000}"/>
    <hyperlink ref="B28:I28" location="'Jdos Guardia_Asuntos'!A1" display="Juzgados de Instrucción en funciones de Guardia/Procesos de Violencia de Género" xr:uid="{00000000-0004-0000-0000-000010000000}"/>
    <hyperlink ref="B29" location="Guardia!A1" display="Juzgado de Instrucción en funciones de Guardia" xr:uid="{00000000-0004-0000-0000-000011000000}"/>
    <hyperlink ref="B29:I29" location="'Jdos Guardia_Órdenes Protección'!A1" display="Juzgados de Instrucción en funciones de Guardia/Procesos de Violencia de Género" xr:uid="{00000000-0004-0000-0000-000012000000}"/>
    <hyperlink ref="B32:I32" location="'Audiencias_Pers Enjuiciadas'!A1" display="Audiencia Provincial/Procesos de Violencia de Género/Total Personas Enjuiciadas" xr:uid="{00000000-0004-0000-0000-000013000000}"/>
    <hyperlink ref="B33:I33" location="'Audiencias_Pers Enjuic por Sexo'!A1" display="Audiencia Provincial/Procesos de Violencia de Género/Personas Enjuiciadas por Sexo" xr:uid="{00000000-0004-0000-0000-000014000000}"/>
    <hyperlink ref="B34:I34" location="Audiencias_Sentencias!A1" display="Audiencia Provincial/Procesos de Violencia de Género/Sentencias" xr:uid="{00000000-0004-0000-0000-000015000000}"/>
    <hyperlink ref="B30:E30" location="'Jdos Guardia_Asuntos'!A1" display="Juzgados de Guardia/Asuntos" xr:uid="{00000000-0004-0000-0000-000016000000}"/>
    <hyperlink ref="B31:F31" location="'Jdos Guardia_Órdenes Protección'!A1" display="Juzgados de Guardia/Órdenes de Protección" xr:uid="{00000000-0004-0000-0000-000017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R53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1.5" bestFit="1" customWidth="1"/>
    <col min="4" max="4" width="23" bestFit="1" customWidth="1"/>
    <col min="5" max="5" width="18.875" bestFit="1" customWidth="1"/>
    <col min="6" max="7" width="14.25" bestFit="1" customWidth="1"/>
    <col min="8" max="8" width="17.75" bestFit="1" customWidth="1"/>
    <col min="9" max="9" width="23.5" bestFit="1" customWidth="1"/>
    <col min="10" max="10" width="21.125" bestFit="1" customWidth="1"/>
    <col min="11" max="11" width="11.5" bestFit="1" customWidth="1"/>
    <col min="12" max="12" width="23" bestFit="1" customWidth="1"/>
    <col min="13" max="13" width="18.875" bestFit="1" customWidth="1"/>
    <col min="14" max="15" width="14.25" bestFit="1" customWidth="1"/>
    <col min="16" max="16" width="17.75" bestFit="1" customWidth="1"/>
    <col min="17" max="17" width="23.5" bestFit="1" customWidth="1"/>
    <col min="18" max="18" width="21.125" bestFit="1" customWidth="1"/>
    <col min="19" max="19" width="11.875" customWidth="1"/>
  </cols>
  <sheetData>
    <row r="7" spans="2:18" ht="26.25" customHeight="1" x14ac:dyDescent="0.2"/>
    <row r="8" spans="2:18" ht="44.1" customHeight="1" thickBot="1" x14ac:dyDescent="0.25">
      <c r="C8" s="32">
        <v>2022</v>
      </c>
      <c r="D8" s="33"/>
      <c r="E8" s="33"/>
      <c r="F8" s="33"/>
      <c r="G8" s="33"/>
      <c r="H8" s="33"/>
      <c r="I8" s="33"/>
      <c r="J8" s="33"/>
      <c r="K8" s="32">
        <v>2023</v>
      </c>
      <c r="L8" s="33"/>
      <c r="M8" s="33"/>
      <c r="N8" s="33"/>
      <c r="O8" s="33"/>
      <c r="P8" s="33"/>
      <c r="Q8" s="33"/>
      <c r="R8" s="33"/>
    </row>
    <row r="9" spans="2:18" ht="44.1" customHeight="1" thickBot="1" x14ac:dyDescent="0.25">
      <c r="C9" s="34" t="s">
        <v>20</v>
      </c>
      <c r="D9" s="36" t="s">
        <v>28</v>
      </c>
      <c r="E9" s="27" t="s">
        <v>21</v>
      </c>
      <c r="F9" s="29" t="s">
        <v>22</v>
      </c>
      <c r="G9" s="30"/>
      <c r="H9" s="31"/>
      <c r="I9" s="27" t="s">
        <v>23</v>
      </c>
      <c r="J9" s="27" t="s">
        <v>24</v>
      </c>
      <c r="K9" s="27" t="s">
        <v>20</v>
      </c>
      <c r="L9" s="36" t="s">
        <v>28</v>
      </c>
      <c r="M9" s="27" t="s">
        <v>21</v>
      </c>
      <c r="N9" s="29" t="s">
        <v>22</v>
      </c>
      <c r="O9" s="30"/>
      <c r="P9" s="31"/>
      <c r="Q9" s="27" t="s">
        <v>23</v>
      </c>
      <c r="R9" s="27" t="s">
        <v>24</v>
      </c>
    </row>
    <row r="10" spans="2:18" ht="44.1" customHeight="1" thickBot="1" x14ac:dyDescent="0.25">
      <c r="C10" s="35"/>
      <c r="D10" s="37"/>
      <c r="E10" s="28"/>
      <c r="F10" s="10" t="s">
        <v>25</v>
      </c>
      <c r="G10" s="10" t="s">
        <v>26</v>
      </c>
      <c r="H10" s="10" t="s">
        <v>27</v>
      </c>
      <c r="I10" s="28"/>
      <c r="J10" s="28"/>
      <c r="K10" s="28"/>
      <c r="L10" s="37"/>
      <c r="M10" s="28"/>
      <c r="N10" s="10" t="s">
        <v>25</v>
      </c>
      <c r="O10" s="10" t="s">
        <v>26</v>
      </c>
      <c r="P10" s="10" t="s">
        <v>27</v>
      </c>
      <c r="Q10" s="28"/>
      <c r="R10" s="28"/>
    </row>
    <row r="11" spans="2:18" ht="20.100000000000001" customHeight="1" thickBot="1" x14ac:dyDescent="0.25">
      <c r="B11" s="5" t="s">
        <v>2</v>
      </c>
      <c r="C11" s="11">
        <v>38753</v>
      </c>
      <c r="D11" s="11">
        <v>276</v>
      </c>
      <c r="E11" s="11">
        <v>77</v>
      </c>
      <c r="F11" s="11">
        <v>28779</v>
      </c>
      <c r="G11" s="11">
        <v>468</v>
      </c>
      <c r="H11" s="11">
        <v>4567</v>
      </c>
      <c r="I11" s="11">
        <v>3202</v>
      </c>
      <c r="J11" s="11">
        <v>1384</v>
      </c>
      <c r="K11" s="11">
        <v>40717</v>
      </c>
      <c r="L11" s="11">
        <v>305</v>
      </c>
      <c r="M11" s="11">
        <v>63</v>
      </c>
      <c r="N11" s="11">
        <v>29893</v>
      </c>
      <c r="O11" s="11">
        <v>460</v>
      </c>
      <c r="P11" s="11">
        <v>5305</v>
      </c>
      <c r="Q11" s="11">
        <v>3033</v>
      </c>
      <c r="R11" s="11">
        <v>1658</v>
      </c>
    </row>
    <row r="12" spans="2:18" ht="20.100000000000001" customHeight="1" thickBot="1" x14ac:dyDescent="0.25">
      <c r="B12" s="6" t="s">
        <v>3</v>
      </c>
      <c r="C12" s="11">
        <v>4454</v>
      </c>
      <c r="D12" s="11">
        <v>20</v>
      </c>
      <c r="E12" s="11">
        <v>16</v>
      </c>
      <c r="F12" s="11">
        <v>2759</v>
      </c>
      <c r="G12" s="11">
        <v>129</v>
      </c>
      <c r="H12" s="11">
        <v>1056</v>
      </c>
      <c r="I12" s="11">
        <v>430</v>
      </c>
      <c r="J12" s="11">
        <v>44</v>
      </c>
      <c r="K12" s="11">
        <v>5330</v>
      </c>
      <c r="L12" s="11">
        <v>32</v>
      </c>
      <c r="M12" s="11">
        <v>7</v>
      </c>
      <c r="N12" s="11">
        <v>3233</v>
      </c>
      <c r="O12" s="11">
        <v>214</v>
      </c>
      <c r="P12" s="11">
        <v>1189</v>
      </c>
      <c r="Q12" s="11">
        <v>586</v>
      </c>
      <c r="R12" s="11">
        <v>69</v>
      </c>
    </row>
    <row r="13" spans="2:18" ht="20.100000000000001" customHeight="1" thickBot="1" x14ac:dyDescent="0.25">
      <c r="B13" s="6" t="s">
        <v>4</v>
      </c>
      <c r="C13" s="11">
        <v>3134</v>
      </c>
      <c r="D13" s="11">
        <v>70</v>
      </c>
      <c r="E13" s="11">
        <v>7</v>
      </c>
      <c r="F13" s="11">
        <v>2046</v>
      </c>
      <c r="G13" s="11">
        <v>108</v>
      </c>
      <c r="H13" s="11">
        <v>360</v>
      </c>
      <c r="I13" s="11">
        <v>401</v>
      </c>
      <c r="J13" s="11">
        <v>142</v>
      </c>
      <c r="K13" s="11">
        <v>3438</v>
      </c>
      <c r="L13" s="11">
        <v>14</v>
      </c>
      <c r="M13" s="11">
        <v>8</v>
      </c>
      <c r="N13" s="11">
        <v>2336</v>
      </c>
      <c r="O13" s="11">
        <v>38</v>
      </c>
      <c r="P13" s="11">
        <v>538</v>
      </c>
      <c r="Q13" s="11">
        <v>409</v>
      </c>
      <c r="R13" s="11">
        <v>95</v>
      </c>
    </row>
    <row r="14" spans="2:18" ht="20.100000000000001" customHeight="1" thickBot="1" x14ac:dyDescent="0.25">
      <c r="B14" s="6" t="s">
        <v>5</v>
      </c>
      <c r="C14" s="11">
        <v>7000</v>
      </c>
      <c r="D14" s="11">
        <v>104</v>
      </c>
      <c r="E14" s="11">
        <v>23</v>
      </c>
      <c r="F14" s="11">
        <v>4921</v>
      </c>
      <c r="G14" s="11">
        <v>301</v>
      </c>
      <c r="H14" s="11">
        <v>988</v>
      </c>
      <c r="I14" s="11">
        <v>637</v>
      </c>
      <c r="J14" s="11">
        <v>26</v>
      </c>
      <c r="K14" s="11">
        <v>7957</v>
      </c>
      <c r="L14" s="11">
        <v>170</v>
      </c>
      <c r="M14" s="11">
        <v>66</v>
      </c>
      <c r="N14" s="11">
        <v>5271</v>
      </c>
      <c r="O14" s="11">
        <v>228</v>
      </c>
      <c r="P14" s="11">
        <v>1265</v>
      </c>
      <c r="Q14" s="11">
        <v>939</v>
      </c>
      <c r="R14" s="11">
        <v>18</v>
      </c>
    </row>
    <row r="15" spans="2:18" ht="20.100000000000001" customHeight="1" thickBot="1" x14ac:dyDescent="0.25">
      <c r="B15" s="6" t="s">
        <v>6</v>
      </c>
      <c r="C15" s="11">
        <v>9757</v>
      </c>
      <c r="D15" s="11">
        <v>84</v>
      </c>
      <c r="E15" s="11">
        <v>7</v>
      </c>
      <c r="F15" s="11">
        <v>6497</v>
      </c>
      <c r="G15" s="11">
        <v>122</v>
      </c>
      <c r="H15" s="11">
        <v>1447</v>
      </c>
      <c r="I15" s="11">
        <v>1265</v>
      </c>
      <c r="J15" s="11">
        <v>335</v>
      </c>
      <c r="K15" s="11">
        <v>11440</v>
      </c>
      <c r="L15" s="11">
        <v>97</v>
      </c>
      <c r="M15" s="11">
        <v>8</v>
      </c>
      <c r="N15" s="11">
        <v>7164</v>
      </c>
      <c r="O15" s="11">
        <v>227</v>
      </c>
      <c r="P15" s="11">
        <v>1850</v>
      </c>
      <c r="Q15" s="11">
        <v>1676</v>
      </c>
      <c r="R15" s="11">
        <v>418</v>
      </c>
    </row>
    <row r="16" spans="2:18" ht="20.100000000000001" customHeight="1" thickBot="1" x14ac:dyDescent="0.25">
      <c r="B16" s="6" t="s">
        <v>7</v>
      </c>
      <c r="C16" s="11">
        <v>2218</v>
      </c>
      <c r="D16" s="11">
        <v>22</v>
      </c>
      <c r="E16" s="11">
        <v>1</v>
      </c>
      <c r="F16" s="11">
        <v>1351</v>
      </c>
      <c r="G16" s="11">
        <v>73</v>
      </c>
      <c r="H16" s="11">
        <v>239</v>
      </c>
      <c r="I16" s="11">
        <v>151</v>
      </c>
      <c r="J16" s="11">
        <v>381</v>
      </c>
      <c r="K16" s="11">
        <v>2492</v>
      </c>
      <c r="L16" s="11">
        <v>20</v>
      </c>
      <c r="M16" s="11">
        <v>2</v>
      </c>
      <c r="N16" s="11">
        <v>1371</v>
      </c>
      <c r="O16" s="11">
        <v>69</v>
      </c>
      <c r="P16" s="11">
        <v>368</v>
      </c>
      <c r="Q16" s="11">
        <v>128</v>
      </c>
      <c r="R16" s="11">
        <v>534</v>
      </c>
    </row>
    <row r="17" spans="2:18" ht="20.100000000000001" customHeight="1" thickBot="1" x14ac:dyDescent="0.25">
      <c r="B17" s="6" t="s">
        <v>8</v>
      </c>
      <c r="C17" s="11">
        <v>5665</v>
      </c>
      <c r="D17" s="11">
        <v>18</v>
      </c>
      <c r="E17" s="11">
        <v>13</v>
      </c>
      <c r="F17" s="11">
        <v>4709</v>
      </c>
      <c r="G17" s="11">
        <v>129</v>
      </c>
      <c r="H17" s="11">
        <v>648</v>
      </c>
      <c r="I17" s="11">
        <v>128</v>
      </c>
      <c r="J17" s="11">
        <v>20</v>
      </c>
      <c r="K17" s="11">
        <v>6353</v>
      </c>
      <c r="L17" s="11">
        <v>22</v>
      </c>
      <c r="M17" s="11">
        <v>48</v>
      </c>
      <c r="N17" s="11">
        <v>4961</v>
      </c>
      <c r="O17" s="11">
        <v>89</v>
      </c>
      <c r="P17" s="11">
        <v>1008</v>
      </c>
      <c r="Q17" s="11">
        <v>195</v>
      </c>
      <c r="R17" s="11">
        <v>30</v>
      </c>
    </row>
    <row r="18" spans="2:18" ht="20.100000000000001" customHeight="1" thickBot="1" x14ac:dyDescent="0.25">
      <c r="B18" s="6" t="s">
        <v>9</v>
      </c>
      <c r="C18" s="11">
        <v>6333</v>
      </c>
      <c r="D18" s="11">
        <v>45</v>
      </c>
      <c r="E18" s="11">
        <v>4</v>
      </c>
      <c r="F18" s="11">
        <v>4830</v>
      </c>
      <c r="G18" s="11">
        <v>83</v>
      </c>
      <c r="H18" s="11">
        <v>699</v>
      </c>
      <c r="I18" s="11">
        <v>395</v>
      </c>
      <c r="J18" s="11">
        <v>277</v>
      </c>
      <c r="K18" s="11">
        <v>6600</v>
      </c>
      <c r="L18" s="11">
        <v>56</v>
      </c>
      <c r="M18" s="11">
        <v>12</v>
      </c>
      <c r="N18" s="11">
        <v>5342</v>
      </c>
      <c r="O18" s="11">
        <v>134</v>
      </c>
      <c r="P18" s="11">
        <v>486</v>
      </c>
      <c r="Q18" s="11">
        <v>442</v>
      </c>
      <c r="R18" s="11">
        <v>128</v>
      </c>
    </row>
    <row r="19" spans="2:18" ht="20.100000000000001" customHeight="1" thickBot="1" x14ac:dyDescent="0.25">
      <c r="B19" s="6" t="s">
        <v>10</v>
      </c>
      <c r="C19" s="11">
        <v>23021</v>
      </c>
      <c r="D19" s="11">
        <v>298</v>
      </c>
      <c r="E19" s="11">
        <v>19</v>
      </c>
      <c r="F19" s="11">
        <v>16728</v>
      </c>
      <c r="G19" s="11">
        <v>380</v>
      </c>
      <c r="H19" s="11">
        <v>3602</v>
      </c>
      <c r="I19" s="11">
        <v>1779</v>
      </c>
      <c r="J19" s="11">
        <v>215</v>
      </c>
      <c r="K19" s="11">
        <v>24950</v>
      </c>
      <c r="L19" s="11">
        <v>352</v>
      </c>
      <c r="M19" s="11">
        <v>47</v>
      </c>
      <c r="N19" s="11">
        <v>17662</v>
      </c>
      <c r="O19" s="11">
        <v>227</v>
      </c>
      <c r="P19" s="11">
        <v>4420</v>
      </c>
      <c r="Q19" s="11">
        <v>2070</v>
      </c>
      <c r="R19" s="11">
        <v>172</v>
      </c>
    </row>
    <row r="20" spans="2:18" ht="20.100000000000001" customHeight="1" thickBot="1" x14ac:dyDescent="0.25">
      <c r="B20" s="6" t="s">
        <v>11</v>
      </c>
      <c r="C20" s="11">
        <v>26566</v>
      </c>
      <c r="D20" s="11">
        <v>303</v>
      </c>
      <c r="E20" s="11">
        <v>61</v>
      </c>
      <c r="F20" s="11">
        <v>16614</v>
      </c>
      <c r="G20" s="11">
        <v>406</v>
      </c>
      <c r="H20" s="11">
        <v>3775</v>
      </c>
      <c r="I20" s="11">
        <v>2736</v>
      </c>
      <c r="J20" s="11">
        <v>2671</v>
      </c>
      <c r="K20" s="11">
        <v>28955</v>
      </c>
      <c r="L20" s="11">
        <v>188</v>
      </c>
      <c r="M20" s="11">
        <v>18</v>
      </c>
      <c r="N20" s="11">
        <v>18866</v>
      </c>
      <c r="O20" s="11">
        <v>418</v>
      </c>
      <c r="P20" s="11">
        <v>4345</v>
      </c>
      <c r="Q20" s="11">
        <v>3281</v>
      </c>
      <c r="R20" s="11">
        <v>1839</v>
      </c>
    </row>
    <row r="21" spans="2:18" ht="20.100000000000001" customHeight="1" thickBot="1" x14ac:dyDescent="0.25">
      <c r="B21" s="6" t="s">
        <v>12</v>
      </c>
      <c r="C21" s="11">
        <v>3156</v>
      </c>
      <c r="D21" s="11">
        <v>39</v>
      </c>
      <c r="E21" s="11">
        <v>4</v>
      </c>
      <c r="F21" s="11">
        <v>2040</v>
      </c>
      <c r="G21" s="11">
        <v>41</v>
      </c>
      <c r="H21" s="11">
        <v>399</v>
      </c>
      <c r="I21" s="11">
        <v>304</v>
      </c>
      <c r="J21" s="11">
        <v>329</v>
      </c>
      <c r="K21" s="11">
        <v>4125</v>
      </c>
      <c r="L21" s="11">
        <v>61</v>
      </c>
      <c r="M21" s="11">
        <v>10</v>
      </c>
      <c r="N21" s="11">
        <v>2375</v>
      </c>
      <c r="O21" s="11">
        <v>41</v>
      </c>
      <c r="P21" s="11">
        <v>580</v>
      </c>
      <c r="Q21" s="11">
        <v>177</v>
      </c>
      <c r="R21" s="11">
        <v>881</v>
      </c>
    </row>
    <row r="22" spans="2:18" ht="20.100000000000001" customHeight="1" thickBot="1" x14ac:dyDescent="0.25">
      <c r="B22" s="6" t="s">
        <v>13</v>
      </c>
      <c r="C22" s="11">
        <v>6995</v>
      </c>
      <c r="D22" s="11">
        <v>150</v>
      </c>
      <c r="E22" s="11">
        <v>5</v>
      </c>
      <c r="F22" s="11">
        <v>5373</v>
      </c>
      <c r="G22" s="11">
        <v>69</v>
      </c>
      <c r="H22" s="11">
        <v>1071</v>
      </c>
      <c r="I22" s="11">
        <v>216</v>
      </c>
      <c r="J22" s="11">
        <v>111</v>
      </c>
      <c r="K22" s="11">
        <v>7483</v>
      </c>
      <c r="L22" s="11">
        <v>91</v>
      </c>
      <c r="M22" s="11">
        <v>8</v>
      </c>
      <c r="N22" s="11">
        <v>5652</v>
      </c>
      <c r="O22" s="11">
        <v>138</v>
      </c>
      <c r="P22" s="11">
        <v>1109</v>
      </c>
      <c r="Q22" s="11">
        <v>391</v>
      </c>
      <c r="R22" s="11">
        <v>94</v>
      </c>
    </row>
    <row r="23" spans="2:18" ht="20.100000000000001" customHeight="1" thickBot="1" x14ac:dyDescent="0.25">
      <c r="B23" s="6" t="s">
        <v>14</v>
      </c>
      <c r="C23" s="11">
        <v>27769</v>
      </c>
      <c r="D23" s="11">
        <v>371</v>
      </c>
      <c r="E23" s="11">
        <v>62</v>
      </c>
      <c r="F23" s="11">
        <v>19462</v>
      </c>
      <c r="G23" s="11">
        <v>345</v>
      </c>
      <c r="H23" s="11">
        <v>5000</v>
      </c>
      <c r="I23" s="11">
        <v>1711</v>
      </c>
      <c r="J23" s="11">
        <v>818</v>
      </c>
      <c r="K23" s="11">
        <v>30032</v>
      </c>
      <c r="L23" s="11">
        <v>762</v>
      </c>
      <c r="M23" s="11">
        <v>64</v>
      </c>
      <c r="N23" s="11">
        <v>20686</v>
      </c>
      <c r="O23" s="11">
        <v>617</v>
      </c>
      <c r="P23" s="11">
        <v>5648</v>
      </c>
      <c r="Q23" s="11">
        <v>1459</v>
      </c>
      <c r="R23" s="11">
        <v>796</v>
      </c>
    </row>
    <row r="24" spans="2:18" ht="20.100000000000001" customHeight="1" thickBot="1" x14ac:dyDescent="0.25">
      <c r="B24" s="6" t="s">
        <v>15</v>
      </c>
      <c r="C24" s="11">
        <v>7904</v>
      </c>
      <c r="D24" s="11">
        <v>6</v>
      </c>
      <c r="E24" s="11">
        <v>2</v>
      </c>
      <c r="F24" s="11">
        <v>6023</v>
      </c>
      <c r="G24" s="11">
        <v>208</v>
      </c>
      <c r="H24" s="11">
        <v>1133</v>
      </c>
      <c r="I24" s="11">
        <v>472</v>
      </c>
      <c r="J24" s="11">
        <v>60</v>
      </c>
      <c r="K24" s="11">
        <v>8898</v>
      </c>
      <c r="L24" s="11">
        <v>6</v>
      </c>
      <c r="M24" s="11">
        <v>0</v>
      </c>
      <c r="N24" s="11">
        <v>6702</v>
      </c>
      <c r="O24" s="11">
        <v>213</v>
      </c>
      <c r="P24" s="11">
        <v>1461</v>
      </c>
      <c r="Q24" s="11">
        <v>504</v>
      </c>
      <c r="R24" s="11">
        <v>12</v>
      </c>
    </row>
    <row r="25" spans="2:18" ht="20.100000000000001" customHeight="1" thickBot="1" x14ac:dyDescent="0.25">
      <c r="B25" s="6" t="s">
        <v>16</v>
      </c>
      <c r="C25" s="11">
        <v>2352</v>
      </c>
      <c r="D25" s="11">
        <v>2</v>
      </c>
      <c r="E25" s="11">
        <v>10</v>
      </c>
      <c r="F25" s="11">
        <v>1658</v>
      </c>
      <c r="G25" s="11">
        <v>58</v>
      </c>
      <c r="H25" s="11">
        <v>352</v>
      </c>
      <c r="I25" s="11">
        <v>98</v>
      </c>
      <c r="J25" s="11">
        <v>174</v>
      </c>
      <c r="K25" s="11">
        <v>3017</v>
      </c>
      <c r="L25" s="11">
        <v>4</v>
      </c>
      <c r="M25" s="11">
        <v>3</v>
      </c>
      <c r="N25" s="11">
        <v>2089</v>
      </c>
      <c r="O25" s="11">
        <v>86</v>
      </c>
      <c r="P25" s="11">
        <v>550</v>
      </c>
      <c r="Q25" s="11">
        <v>254</v>
      </c>
      <c r="R25" s="11">
        <v>31</v>
      </c>
    </row>
    <row r="26" spans="2:18" ht="20.100000000000001" customHeight="1" thickBot="1" x14ac:dyDescent="0.25">
      <c r="B26" s="7" t="s">
        <v>17</v>
      </c>
      <c r="C26" s="11">
        <v>6095</v>
      </c>
      <c r="D26" s="11">
        <v>393</v>
      </c>
      <c r="E26" s="11">
        <v>19</v>
      </c>
      <c r="F26" s="11">
        <v>3455</v>
      </c>
      <c r="G26" s="11">
        <v>61</v>
      </c>
      <c r="H26" s="11">
        <v>1741</v>
      </c>
      <c r="I26" s="11">
        <v>220</v>
      </c>
      <c r="J26" s="11">
        <v>206</v>
      </c>
      <c r="K26" s="11">
        <v>6512</v>
      </c>
      <c r="L26" s="11">
        <v>180</v>
      </c>
      <c r="M26" s="11">
        <v>6</v>
      </c>
      <c r="N26" s="11">
        <v>4431</v>
      </c>
      <c r="O26" s="11">
        <v>38</v>
      </c>
      <c r="P26" s="11">
        <v>1527</v>
      </c>
      <c r="Q26" s="11">
        <v>275</v>
      </c>
      <c r="R26" s="11">
        <v>55</v>
      </c>
    </row>
    <row r="27" spans="2:18" ht="20.100000000000001" customHeight="1" thickBot="1" x14ac:dyDescent="0.25">
      <c r="B27" s="8" t="s">
        <v>18</v>
      </c>
      <c r="C27" s="11">
        <v>893</v>
      </c>
      <c r="D27" s="11">
        <v>0</v>
      </c>
      <c r="E27" s="11">
        <v>0</v>
      </c>
      <c r="F27" s="11">
        <v>857</v>
      </c>
      <c r="G27" s="11">
        <v>0</v>
      </c>
      <c r="H27" s="11">
        <v>20</v>
      </c>
      <c r="I27" s="11">
        <v>16</v>
      </c>
      <c r="J27" s="11">
        <v>0</v>
      </c>
      <c r="K27" s="11">
        <v>983</v>
      </c>
      <c r="L27" s="11">
        <v>2</v>
      </c>
      <c r="M27" s="11">
        <v>0</v>
      </c>
      <c r="N27" s="11">
        <v>948</v>
      </c>
      <c r="O27" s="11">
        <v>2</v>
      </c>
      <c r="P27" s="11">
        <v>15</v>
      </c>
      <c r="Q27" s="11">
        <v>2</v>
      </c>
      <c r="R27" s="11">
        <v>14</v>
      </c>
    </row>
    <row r="28" spans="2:18" ht="20.100000000000001" customHeight="1" thickBot="1" x14ac:dyDescent="0.25">
      <c r="B28" s="9" t="s">
        <v>19</v>
      </c>
      <c r="C28" s="12">
        <f>SUM(C11:C27)</f>
        <v>182065</v>
      </c>
      <c r="D28" s="12">
        <f t="shared" ref="D28:R28" si="0">SUM(D11:D27)</f>
        <v>2201</v>
      </c>
      <c r="E28" s="12">
        <f t="shared" si="0"/>
        <v>330</v>
      </c>
      <c r="F28" s="12">
        <f t="shared" si="0"/>
        <v>128102</v>
      </c>
      <c r="G28" s="12">
        <f t="shared" si="0"/>
        <v>2981</v>
      </c>
      <c r="H28" s="12">
        <f t="shared" si="0"/>
        <v>27097</v>
      </c>
      <c r="I28" s="12">
        <f t="shared" si="0"/>
        <v>14161</v>
      </c>
      <c r="J28" s="12">
        <f t="shared" si="0"/>
        <v>7193</v>
      </c>
      <c r="K28" s="12">
        <f t="shared" si="0"/>
        <v>199282</v>
      </c>
      <c r="L28" s="12">
        <f t="shared" si="0"/>
        <v>2362</v>
      </c>
      <c r="M28" s="12">
        <f t="shared" si="0"/>
        <v>370</v>
      </c>
      <c r="N28" s="12">
        <f t="shared" si="0"/>
        <v>138982</v>
      </c>
      <c r="O28" s="12">
        <f t="shared" si="0"/>
        <v>3239</v>
      </c>
      <c r="P28" s="12">
        <f t="shared" si="0"/>
        <v>31664</v>
      </c>
      <c r="Q28" s="12">
        <f t="shared" si="0"/>
        <v>15821</v>
      </c>
      <c r="R28" s="12">
        <f t="shared" si="0"/>
        <v>6844</v>
      </c>
    </row>
    <row r="29" spans="2:18" x14ac:dyDescent="0.2"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</row>
    <row r="32" spans="2:18" ht="15" thickBot="1" x14ac:dyDescent="0.25">
      <c r="B32" s="13"/>
      <c r="C32" s="32" t="s">
        <v>109</v>
      </c>
      <c r="D32" s="33"/>
      <c r="E32" s="33"/>
      <c r="F32" s="33"/>
      <c r="G32" s="33"/>
      <c r="H32" s="33"/>
      <c r="I32" s="33"/>
      <c r="J32" s="33"/>
    </row>
    <row r="33" spans="2:10" ht="15" thickBot="1" x14ac:dyDescent="0.25">
      <c r="B33" s="13"/>
      <c r="C33" s="44" t="s">
        <v>119</v>
      </c>
      <c r="D33" s="44"/>
      <c r="E33" s="44"/>
      <c r="F33" s="44"/>
      <c r="G33" s="44"/>
      <c r="H33" s="44"/>
      <c r="I33" s="44"/>
      <c r="J33" s="44"/>
    </row>
    <row r="34" spans="2:10" ht="44.25" customHeight="1" thickBot="1" x14ac:dyDescent="0.25">
      <c r="B34" s="13"/>
      <c r="C34" s="34" t="s">
        <v>20</v>
      </c>
      <c r="D34" s="36" t="s">
        <v>28</v>
      </c>
      <c r="E34" s="27" t="s">
        <v>21</v>
      </c>
      <c r="F34" s="41" t="s">
        <v>22</v>
      </c>
      <c r="G34" s="42"/>
      <c r="H34" s="43"/>
      <c r="I34" s="27" t="s">
        <v>23</v>
      </c>
      <c r="J34" s="27" t="s">
        <v>24</v>
      </c>
    </row>
    <row r="35" spans="2:10" ht="44.25" customHeight="1" thickBot="1" x14ac:dyDescent="0.25">
      <c r="B35" s="13"/>
      <c r="C35" s="38"/>
      <c r="D35" s="39"/>
      <c r="E35" s="40"/>
      <c r="F35" s="10" t="s">
        <v>25</v>
      </c>
      <c r="G35" s="10" t="s">
        <v>26</v>
      </c>
      <c r="H35" s="10" t="s">
        <v>27</v>
      </c>
      <c r="I35" s="40"/>
      <c r="J35" s="40"/>
    </row>
    <row r="36" spans="2:10" ht="20.100000000000001" customHeight="1" thickBot="1" x14ac:dyDescent="0.25">
      <c r="B36" s="5" t="s">
        <v>2</v>
      </c>
      <c r="C36" s="14">
        <f t="shared" ref="C36:J36" si="1">IF(C11&gt;0,(K11-C11)/C11,"-")</f>
        <v>5.0679947358914151E-2</v>
      </c>
      <c r="D36" s="14">
        <f t="shared" si="1"/>
        <v>0.10507246376811594</v>
      </c>
      <c r="E36" s="14">
        <f t="shared" si="1"/>
        <v>-0.18181818181818182</v>
      </c>
      <c r="F36" s="14">
        <f t="shared" si="1"/>
        <v>3.8708780708155255E-2</v>
      </c>
      <c r="G36" s="14">
        <f t="shared" si="1"/>
        <v>-1.7094017094017096E-2</v>
      </c>
      <c r="H36" s="14">
        <f t="shared" si="1"/>
        <v>0.16159404423034815</v>
      </c>
      <c r="I36" s="14">
        <f t="shared" si="1"/>
        <v>-5.2779512804497192E-2</v>
      </c>
      <c r="J36" s="14">
        <f t="shared" si="1"/>
        <v>0.19797687861271676</v>
      </c>
    </row>
    <row r="37" spans="2:10" ht="20.100000000000001" customHeight="1" thickBot="1" x14ac:dyDescent="0.25">
      <c r="B37" s="6" t="s">
        <v>3</v>
      </c>
      <c r="C37" s="14">
        <f t="shared" ref="C37:J37" si="2">IF(C12&gt;0,(K12-C12)/C12,"-")</f>
        <v>0.19667714414009879</v>
      </c>
      <c r="D37" s="14">
        <f t="shared" si="2"/>
        <v>0.6</v>
      </c>
      <c r="E37" s="14">
        <f t="shared" si="2"/>
        <v>-0.5625</v>
      </c>
      <c r="F37" s="14">
        <f t="shared" si="2"/>
        <v>0.17180137731061979</v>
      </c>
      <c r="G37" s="14">
        <f t="shared" si="2"/>
        <v>0.65891472868217049</v>
      </c>
      <c r="H37" s="14">
        <f t="shared" si="2"/>
        <v>0.1259469696969697</v>
      </c>
      <c r="I37" s="14">
        <f t="shared" si="2"/>
        <v>0.36279069767441863</v>
      </c>
      <c r="J37" s="14">
        <f t="shared" si="2"/>
        <v>0.56818181818181823</v>
      </c>
    </row>
    <row r="38" spans="2:10" ht="20.100000000000001" customHeight="1" thickBot="1" x14ac:dyDescent="0.25">
      <c r="B38" s="6" t="s">
        <v>4</v>
      </c>
      <c r="C38" s="14">
        <f t="shared" ref="C38:J38" si="3">IF(C13&gt;0,(K13-C13)/C13,"-")</f>
        <v>9.7000638162093172E-2</v>
      </c>
      <c r="D38" s="14">
        <f t="shared" si="3"/>
        <v>-0.8</v>
      </c>
      <c r="E38" s="14">
        <f t="shared" si="3"/>
        <v>0.14285714285714285</v>
      </c>
      <c r="F38" s="14">
        <f t="shared" si="3"/>
        <v>0.14173998044965788</v>
      </c>
      <c r="G38" s="14">
        <f t="shared" si="3"/>
        <v>-0.64814814814814814</v>
      </c>
      <c r="H38" s="14">
        <f t="shared" si="3"/>
        <v>0.49444444444444446</v>
      </c>
      <c r="I38" s="14">
        <f t="shared" si="3"/>
        <v>1.9950124688279301E-2</v>
      </c>
      <c r="J38" s="14">
        <f t="shared" si="3"/>
        <v>-0.33098591549295775</v>
      </c>
    </row>
    <row r="39" spans="2:10" ht="20.100000000000001" customHeight="1" thickBot="1" x14ac:dyDescent="0.25">
      <c r="B39" s="6" t="s">
        <v>5</v>
      </c>
      <c r="C39" s="14">
        <f t="shared" ref="C39:J39" si="4">IF(C14&gt;0,(K14-C14)/C14,"-")</f>
        <v>0.1367142857142857</v>
      </c>
      <c r="D39" s="14">
        <f t="shared" si="4"/>
        <v>0.63461538461538458</v>
      </c>
      <c r="E39" s="14">
        <f t="shared" si="4"/>
        <v>1.8695652173913044</v>
      </c>
      <c r="F39" s="14">
        <f t="shared" si="4"/>
        <v>7.1123755334281655E-2</v>
      </c>
      <c r="G39" s="14">
        <f t="shared" si="4"/>
        <v>-0.2425249169435216</v>
      </c>
      <c r="H39" s="14">
        <f t="shared" si="4"/>
        <v>0.28036437246963564</v>
      </c>
      <c r="I39" s="14">
        <f t="shared" si="4"/>
        <v>0.47409733124018838</v>
      </c>
      <c r="J39" s="14">
        <f t="shared" si="4"/>
        <v>-0.30769230769230771</v>
      </c>
    </row>
    <row r="40" spans="2:10" ht="20.100000000000001" customHeight="1" thickBot="1" x14ac:dyDescent="0.25">
      <c r="B40" s="6" t="s">
        <v>6</v>
      </c>
      <c r="C40" s="14">
        <f t="shared" ref="C40:J40" si="5">IF(C15&gt;0,(K15-C15)/C15,"-")</f>
        <v>0.17249154453213078</v>
      </c>
      <c r="D40" s="14">
        <f t="shared" si="5"/>
        <v>0.15476190476190477</v>
      </c>
      <c r="E40" s="14">
        <f t="shared" si="5"/>
        <v>0.14285714285714285</v>
      </c>
      <c r="F40" s="14">
        <f t="shared" si="5"/>
        <v>0.10266276743112206</v>
      </c>
      <c r="G40" s="14">
        <f t="shared" si="5"/>
        <v>0.86065573770491799</v>
      </c>
      <c r="H40" s="14">
        <f t="shared" si="5"/>
        <v>0.27850725639253626</v>
      </c>
      <c r="I40" s="14">
        <f t="shared" si="5"/>
        <v>0.324901185770751</v>
      </c>
      <c r="J40" s="14">
        <f t="shared" si="5"/>
        <v>0.24776119402985075</v>
      </c>
    </row>
    <row r="41" spans="2:10" ht="20.100000000000001" customHeight="1" thickBot="1" x14ac:dyDescent="0.25">
      <c r="B41" s="6" t="s">
        <v>7</v>
      </c>
      <c r="C41" s="14">
        <f t="shared" ref="C41:J41" si="6">IF(C16&gt;0,(K16-C16)/C16,"-")</f>
        <v>0.12353471596032461</v>
      </c>
      <c r="D41" s="14">
        <f t="shared" si="6"/>
        <v>-9.0909090909090912E-2</v>
      </c>
      <c r="E41" s="14">
        <f t="shared" si="6"/>
        <v>1</v>
      </c>
      <c r="F41" s="14">
        <f t="shared" si="6"/>
        <v>1.4803849000740192E-2</v>
      </c>
      <c r="G41" s="14">
        <f t="shared" si="6"/>
        <v>-5.4794520547945202E-2</v>
      </c>
      <c r="H41" s="14">
        <f t="shared" si="6"/>
        <v>0.53974895397489542</v>
      </c>
      <c r="I41" s="14">
        <f t="shared" si="6"/>
        <v>-0.15231788079470199</v>
      </c>
      <c r="J41" s="14">
        <f t="shared" si="6"/>
        <v>0.40157480314960631</v>
      </c>
    </row>
    <row r="42" spans="2:10" ht="20.100000000000001" customHeight="1" thickBot="1" x14ac:dyDescent="0.25">
      <c r="B42" s="6" t="s">
        <v>8</v>
      </c>
      <c r="C42" s="14">
        <f t="shared" ref="C42:J42" si="7">IF(C17&gt;0,(K17-C17)/C17,"-")</f>
        <v>0.12144748455428067</v>
      </c>
      <c r="D42" s="14">
        <f t="shared" si="7"/>
        <v>0.22222222222222221</v>
      </c>
      <c r="E42" s="14">
        <f t="shared" si="7"/>
        <v>2.6923076923076925</v>
      </c>
      <c r="F42" s="14">
        <f t="shared" si="7"/>
        <v>5.3514546612868974E-2</v>
      </c>
      <c r="G42" s="14">
        <f t="shared" si="7"/>
        <v>-0.31007751937984496</v>
      </c>
      <c r="H42" s="14">
        <f t="shared" si="7"/>
        <v>0.55555555555555558</v>
      </c>
      <c r="I42" s="14">
        <f t="shared" si="7"/>
        <v>0.5234375</v>
      </c>
      <c r="J42" s="14">
        <f t="shared" si="7"/>
        <v>0.5</v>
      </c>
    </row>
    <row r="43" spans="2:10" ht="20.100000000000001" customHeight="1" thickBot="1" x14ac:dyDescent="0.25">
      <c r="B43" s="6" t="s">
        <v>9</v>
      </c>
      <c r="C43" s="14">
        <f t="shared" ref="C43:J43" si="8">IF(C18&gt;0,(K18-C18)/C18,"-")</f>
        <v>4.216011369019422E-2</v>
      </c>
      <c r="D43" s="14">
        <f t="shared" si="8"/>
        <v>0.24444444444444444</v>
      </c>
      <c r="E43" s="14">
        <f t="shared" si="8"/>
        <v>2</v>
      </c>
      <c r="F43" s="14">
        <f t="shared" si="8"/>
        <v>0.10600414078674948</v>
      </c>
      <c r="G43" s="14">
        <f t="shared" si="8"/>
        <v>0.61445783132530118</v>
      </c>
      <c r="H43" s="14">
        <f t="shared" si="8"/>
        <v>-0.30472103004291845</v>
      </c>
      <c r="I43" s="14">
        <f t="shared" si="8"/>
        <v>0.11898734177215189</v>
      </c>
      <c r="J43" s="14">
        <f t="shared" si="8"/>
        <v>-0.53790613718411551</v>
      </c>
    </row>
    <row r="44" spans="2:10" ht="20.100000000000001" customHeight="1" thickBot="1" x14ac:dyDescent="0.25">
      <c r="B44" s="6" t="s">
        <v>10</v>
      </c>
      <c r="C44" s="14">
        <f t="shared" ref="C44:J44" si="9">IF(C19&gt;0,(K19-C19)/C19,"-")</f>
        <v>8.3793058511793583E-2</v>
      </c>
      <c r="D44" s="14">
        <f t="shared" si="9"/>
        <v>0.18120805369127516</v>
      </c>
      <c r="E44" s="14">
        <f t="shared" si="9"/>
        <v>1.4736842105263157</v>
      </c>
      <c r="F44" s="14">
        <f t="shared" si="9"/>
        <v>5.5834528933524627E-2</v>
      </c>
      <c r="G44" s="14">
        <f t="shared" si="9"/>
        <v>-0.4026315789473684</v>
      </c>
      <c r="H44" s="14">
        <f t="shared" si="9"/>
        <v>0.22709605774569683</v>
      </c>
      <c r="I44" s="14">
        <f t="shared" si="9"/>
        <v>0.16357504215851601</v>
      </c>
      <c r="J44" s="14">
        <f t="shared" si="9"/>
        <v>-0.2</v>
      </c>
    </row>
    <row r="45" spans="2:10" ht="20.100000000000001" customHeight="1" thickBot="1" x14ac:dyDescent="0.25">
      <c r="B45" s="6" t="s">
        <v>11</v>
      </c>
      <c r="C45" s="14">
        <f t="shared" ref="C45:J45" si="10">IF(C20&gt;0,(K20-C20)/C20,"-")</f>
        <v>8.9926974328088535E-2</v>
      </c>
      <c r="D45" s="14">
        <f t="shared" si="10"/>
        <v>-0.37953795379537952</v>
      </c>
      <c r="E45" s="14">
        <f t="shared" si="10"/>
        <v>-0.70491803278688525</v>
      </c>
      <c r="F45" s="14">
        <f t="shared" si="10"/>
        <v>0.13554833273143133</v>
      </c>
      <c r="G45" s="14">
        <f t="shared" si="10"/>
        <v>2.9556650246305417E-2</v>
      </c>
      <c r="H45" s="14">
        <f t="shared" si="10"/>
        <v>0.15099337748344371</v>
      </c>
      <c r="I45" s="14">
        <f t="shared" si="10"/>
        <v>0.19919590643274854</v>
      </c>
      <c r="J45" s="14">
        <f t="shared" si="10"/>
        <v>-0.31149382253837515</v>
      </c>
    </row>
    <row r="46" spans="2:10" ht="20.100000000000001" customHeight="1" thickBot="1" x14ac:dyDescent="0.25">
      <c r="B46" s="6" t="s">
        <v>12</v>
      </c>
      <c r="C46" s="14">
        <f t="shared" ref="C46:J46" si="11">IF(C21&gt;0,(K21-C21)/C21,"-")</f>
        <v>0.30703422053231938</v>
      </c>
      <c r="D46" s="14">
        <f t="shared" si="11"/>
        <v>0.5641025641025641</v>
      </c>
      <c r="E46" s="14">
        <f t="shared" si="11"/>
        <v>1.5</v>
      </c>
      <c r="F46" s="14">
        <f t="shared" si="11"/>
        <v>0.1642156862745098</v>
      </c>
      <c r="G46" s="14">
        <f t="shared" si="11"/>
        <v>0</v>
      </c>
      <c r="H46" s="14">
        <f t="shared" si="11"/>
        <v>0.45363408521303256</v>
      </c>
      <c r="I46" s="14">
        <f t="shared" si="11"/>
        <v>-0.41776315789473684</v>
      </c>
      <c r="J46" s="14">
        <f t="shared" si="11"/>
        <v>1.6778115501519757</v>
      </c>
    </row>
    <row r="47" spans="2:10" ht="20.100000000000001" customHeight="1" thickBot="1" x14ac:dyDescent="0.25">
      <c r="B47" s="6" t="s">
        <v>13</v>
      </c>
      <c r="C47" s="14">
        <f t="shared" ref="C47:J47" si="12">IF(C22&gt;0,(K22-C22)/C22,"-")</f>
        <v>6.9764117226590427E-2</v>
      </c>
      <c r="D47" s="14">
        <f t="shared" si="12"/>
        <v>-0.39333333333333331</v>
      </c>
      <c r="E47" s="14">
        <f t="shared" si="12"/>
        <v>0.6</v>
      </c>
      <c r="F47" s="14">
        <f t="shared" si="12"/>
        <v>5.1926298157453935E-2</v>
      </c>
      <c r="G47" s="14">
        <f t="shared" si="12"/>
        <v>1</v>
      </c>
      <c r="H47" s="14">
        <f t="shared" si="12"/>
        <v>3.5480859010270774E-2</v>
      </c>
      <c r="I47" s="14">
        <f t="shared" si="12"/>
        <v>0.81018518518518523</v>
      </c>
      <c r="J47" s="14">
        <f t="shared" si="12"/>
        <v>-0.15315315315315314</v>
      </c>
    </row>
    <row r="48" spans="2:10" ht="20.100000000000001" customHeight="1" thickBot="1" x14ac:dyDescent="0.25">
      <c r="B48" s="6" t="s">
        <v>14</v>
      </c>
      <c r="C48" s="14">
        <f t="shared" ref="C48:J48" si="13">IF(C23&gt;0,(K23-C23)/C23,"-")</f>
        <v>8.1493752025640104E-2</v>
      </c>
      <c r="D48" s="14">
        <f t="shared" si="13"/>
        <v>1.0539083557951483</v>
      </c>
      <c r="E48" s="14">
        <f t="shared" si="13"/>
        <v>3.2258064516129031E-2</v>
      </c>
      <c r="F48" s="14">
        <f t="shared" si="13"/>
        <v>6.2891789127530573E-2</v>
      </c>
      <c r="G48" s="14">
        <f t="shared" si="13"/>
        <v>0.78840579710144931</v>
      </c>
      <c r="H48" s="14">
        <f t="shared" si="13"/>
        <v>0.12959999999999999</v>
      </c>
      <c r="I48" s="14">
        <f t="shared" si="13"/>
        <v>-0.14728229105786089</v>
      </c>
      <c r="J48" s="14">
        <f t="shared" si="13"/>
        <v>-2.6894865525672371E-2</v>
      </c>
    </row>
    <row r="49" spans="2:10" ht="20.100000000000001" customHeight="1" thickBot="1" x14ac:dyDescent="0.25">
      <c r="B49" s="6" t="s">
        <v>15</v>
      </c>
      <c r="C49" s="14">
        <f t="shared" ref="C49:J49" si="14">IF(C24&gt;0,(K24-C24)/C24,"-")</f>
        <v>0.12575910931174089</v>
      </c>
      <c r="D49" s="14">
        <f t="shared" si="14"/>
        <v>0</v>
      </c>
      <c r="E49" s="14">
        <f t="shared" si="14"/>
        <v>-1</v>
      </c>
      <c r="F49" s="14">
        <f t="shared" si="14"/>
        <v>0.11273451768221816</v>
      </c>
      <c r="G49" s="14">
        <f t="shared" si="14"/>
        <v>2.403846153846154E-2</v>
      </c>
      <c r="H49" s="14">
        <f t="shared" si="14"/>
        <v>0.28949691085613416</v>
      </c>
      <c r="I49" s="14">
        <f t="shared" si="14"/>
        <v>6.7796610169491525E-2</v>
      </c>
      <c r="J49" s="14">
        <f t="shared" si="14"/>
        <v>-0.8</v>
      </c>
    </row>
    <row r="50" spans="2:10" ht="20.100000000000001" customHeight="1" thickBot="1" x14ac:dyDescent="0.25">
      <c r="B50" s="6" t="s">
        <v>16</v>
      </c>
      <c r="C50" s="14">
        <f t="shared" ref="C50:J50" si="15">IF(C25&gt;0,(K25-C25)/C25,"-")</f>
        <v>0.28273809523809523</v>
      </c>
      <c r="D50" s="14">
        <f t="shared" si="15"/>
        <v>1</v>
      </c>
      <c r="E50" s="14">
        <f t="shared" si="15"/>
        <v>-0.7</v>
      </c>
      <c r="F50" s="14">
        <f t="shared" si="15"/>
        <v>0.25995174909529556</v>
      </c>
      <c r="G50" s="14">
        <f t="shared" si="15"/>
        <v>0.48275862068965519</v>
      </c>
      <c r="H50" s="14">
        <f t="shared" si="15"/>
        <v>0.5625</v>
      </c>
      <c r="I50" s="14">
        <f t="shared" si="15"/>
        <v>1.5918367346938775</v>
      </c>
      <c r="J50" s="14">
        <f t="shared" si="15"/>
        <v>-0.82183908045977017</v>
      </c>
    </row>
    <row r="51" spans="2:10" ht="20.100000000000001" customHeight="1" thickBot="1" x14ac:dyDescent="0.25">
      <c r="B51" s="7" t="s">
        <v>17</v>
      </c>
      <c r="C51" s="14">
        <f t="shared" ref="C51:J51" si="16">IF(C26&gt;0,(K26-C26)/C26,"-")</f>
        <v>6.8416735028712053E-2</v>
      </c>
      <c r="D51" s="14">
        <f t="shared" si="16"/>
        <v>-0.5419847328244275</v>
      </c>
      <c r="E51" s="14">
        <f t="shared" si="16"/>
        <v>-0.68421052631578949</v>
      </c>
      <c r="F51" s="14">
        <f t="shared" si="16"/>
        <v>0.28248914616497828</v>
      </c>
      <c r="G51" s="14">
        <f t="shared" si="16"/>
        <v>-0.37704918032786883</v>
      </c>
      <c r="H51" s="14">
        <f t="shared" si="16"/>
        <v>-0.12291786329695577</v>
      </c>
      <c r="I51" s="14">
        <f t="shared" si="16"/>
        <v>0.25</v>
      </c>
      <c r="J51" s="14">
        <f t="shared" si="16"/>
        <v>-0.73300970873786409</v>
      </c>
    </row>
    <row r="52" spans="2:10" ht="20.100000000000001" customHeight="1" thickBot="1" x14ac:dyDescent="0.25">
      <c r="B52" s="8" t="s">
        <v>18</v>
      </c>
      <c r="C52" s="14">
        <f t="shared" ref="C52:J52" si="17">IF(C27&gt;0,(K27-C27)/C27,"-")</f>
        <v>0.10078387458006718</v>
      </c>
      <c r="D52" s="14" t="str">
        <f t="shared" si="17"/>
        <v>-</v>
      </c>
      <c r="E52" s="14" t="str">
        <f t="shared" si="17"/>
        <v>-</v>
      </c>
      <c r="F52" s="14">
        <f t="shared" si="17"/>
        <v>0.10618436406067679</v>
      </c>
      <c r="G52" s="14" t="str">
        <f t="shared" si="17"/>
        <v>-</v>
      </c>
      <c r="H52" s="14">
        <f t="shared" si="17"/>
        <v>-0.25</v>
      </c>
      <c r="I52" s="14">
        <f t="shared" si="17"/>
        <v>-0.875</v>
      </c>
      <c r="J52" s="14" t="str">
        <f t="shared" si="17"/>
        <v>-</v>
      </c>
    </row>
    <row r="53" spans="2:10" ht="20.100000000000001" customHeight="1" thickBot="1" x14ac:dyDescent="0.25">
      <c r="B53" s="9" t="s">
        <v>19</v>
      </c>
      <c r="C53" s="15">
        <f t="shared" ref="C53:J53" si="18">IF(C28&gt;0,(K28-C28)/C28,"-")</f>
        <v>9.456512783895861E-2</v>
      </c>
      <c r="D53" s="15">
        <f t="shared" si="18"/>
        <v>7.3148568832348937E-2</v>
      </c>
      <c r="E53" s="15">
        <f t="shared" si="18"/>
        <v>0.12121212121212122</v>
      </c>
      <c r="F53" s="15">
        <f t="shared" si="18"/>
        <v>8.493231955785234E-2</v>
      </c>
      <c r="G53" s="15">
        <f t="shared" si="18"/>
        <v>8.6548138208654812E-2</v>
      </c>
      <c r="H53" s="15">
        <f t="shared" si="18"/>
        <v>0.1685426430970218</v>
      </c>
      <c r="I53" s="15">
        <f t="shared" si="18"/>
        <v>0.11722335993220817</v>
      </c>
      <c r="J53" s="15">
        <f t="shared" si="18"/>
        <v>-4.8519393855136941E-2</v>
      </c>
    </row>
  </sheetData>
  <mergeCells count="22">
    <mergeCell ref="C32:J32"/>
    <mergeCell ref="C34:C35"/>
    <mergeCell ref="D34:D35"/>
    <mergeCell ref="E34:E35"/>
    <mergeCell ref="F34:H34"/>
    <mergeCell ref="I34:I35"/>
    <mergeCell ref="J34:J35"/>
    <mergeCell ref="C33:J33"/>
    <mergeCell ref="M9:M10"/>
    <mergeCell ref="N9:P9"/>
    <mergeCell ref="Q9:Q10"/>
    <mergeCell ref="R9:R10"/>
    <mergeCell ref="C8:J8"/>
    <mergeCell ref="K8:R8"/>
    <mergeCell ref="C9:C10"/>
    <mergeCell ref="D9:D10"/>
    <mergeCell ref="E9:E10"/>
    <mergeCell ref="F9:H9"/>
    <mergeCell ref="I9:I10"/>
    <mergeCell ref="J9:J10"/>
    <mergeCell ref="K9:K10"/>
    <mergeCell ref="L9:L10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N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2.625" customWidth="1"/>
    <col min="4" max="4" width="15.5" bestFit="1" customWidth="1"/>
    <col min="5" max="5" width="17.375" bestFit="1" customWidth="1"/>
    <col min="6" max="6" width="25.625" customWidth="1"/>
    <col min="7" max="7" width="12.625" customWidth="1"/>
    <col min="8" max="8" width="15.5" bestFit="1" customWidth="1"/>
    <col min="9" max="9" width="17.375" bestFit="1" customWidth="1"/>
    <col min="10" max="10" width="25.625" customWidth="1"/>
    <col min="11" max="11" width="12.625" customWidth="1"/>
    <col min="12" max="12" width="15.5" bestFit="1" customWidth="1"/>
    <col min="13" max="13" width="17.375" bestFit="1" customWidth="1"/>
    <col min="14" max="14" width="25.625" customWidth="1"/>
    <col min="15" max="18" width="20.625" customWidth="1"/>
    <col min="19" max="19" width="11.875" customWidth="1"/>
  </cols>
  <sheetData>
    <row r="7" spans="1:14" ht="51" customHeight="1" x14ac:dyDescent="0.2"/>
    <row r="8" spans="1:14" ht="44.25" customHeight="1" thickBot="1" x14ac:dyDescent="0.25">
      <c r="A8" s="45"/>
      <c r="B8" s="46"/>
      <c r="C8" s="32">
        <v>2022</v>
      </c>
      <c r="D8" s="33"/>
      <c r="E8" s="33"/>
      <c r="F8" s="33"/>
      <c r="G8" s="32">
        <v>2023</v>
      </c>
      <c r="H8" s="33"/>
      <c r="I8" s="33"/>
      <c r="J8" s="33"/>
      <c r="K8" s="32" t="s">
        <v>120</v>
      </c>
      <c r="L8" s="33"/>
      <c r="M8" s="33"/>
      <c r="N8" s="33"/>
    </row>
    <row r="9" spans="1:14" ht="44.25" customHeight="1" thickBot="1" x14ac:dyDescent="0.25">
      <c r="A9" s="45"/>
      <c r="B9" s="45"/>
      <c r="C9" s="30" t="s">
        <v>29</v>
      </c>
      <c r="D9" s="30"/>
      <c r="E9" s="31"/>
      <c r="F9" s="27" t="s">
        <v>32</v>
      </c>
      <c r="G9" s="48" t="s">
        <v>29</v>
      </c>
      <c r="H9" s="30" t="s">
        <v>30</v>
      </c>
      <c r="I9" s="31" t="s">
        <v>31</v>
      </c>
      <c r="J9" s="27" t="s">
        <v>32</v>
      </c>
      <c r="K9" s="48" t="s">
        <v>29</v>
      </c>
      <c r="L9" s="30" t="s">
        <v>30</v>
      </c>
      <c r="M9" s="31" t="s">
        <v>31</v>
      </c>
      <c r="N9" s="27" t="s">
        <v>32</v>
      </c>
    </row>
    <row r="10" spans="1:14" ht="44.25" customHeight="1" thickBot="1" x14ac:dyDescent="0.25">
      <c r="A10" s="45"/>
      <c r="B10" s="45"/>
      <c r="C10" s="19" t="s">
        <v>33</v>
      </c>
      <c r="D10" s="19" t="s">
        <v>34</v>
      </c>
      <c r="E10" s="19" t="s">
        <v>35</v>
      </c>
      <c r="F10" s="47"/>
      <c r="G10" s="10" t="s">
        <v>33</v>
      </c>
      <c r="H10" s="10" t="s">
        <v>34</v>
      </c>
      <c r="I10" s="10" t="s">
        <v>35</v>
      </c>
      <c r="J10" s="47"/>
      <c r="K10" s="10" t="s">
        <v>33</v>
      </c>
      <c r="L10" s="10" t="s">
        <v>34</v>
      </c>
      <c r="M10" s="10" t="s">
        <v>35</v>
      </c>
      <c r="N10" s="47"/>
    </row>
    <row r="11" spans="1:14" ht="20.100000000000001" customHeight="1" thickBot="1" x14ac:dyDescent="0.25">
      <c r="B11" s="5" t="s">
        <v>2</v>
      </c>
      <c r="C11" s="11">
        <v>2130</v>
      </c>
      <c r="D11" s="11">
        <v>1482</v>
      </c>
      <c r="E11" s="11">
        <v>648</v>
      </c>
      <c r="F11" s="24">
        <f>C11/'Evolución Denuncias'!C11</f>
        <v>5.4963486697804043E-2</v>
      </c>
      <c r="G11" s="11">
        <v>2198</v>
      </c>
      <c r="H11" s="11">
        <v>1498</v>
      </c>
      <c r="I11" s="11">
        <v>700</v>
      </c>
      <c r="J11" s="24">
        <f>+G11/'Evolución Denuncias'!K11</f>
        <v>5.3982366087874843E-2</v>
      </c>
      <c r="K11" s="14">
        <f t="shared" ref="K11:M28" si="0">IF(C11&gt;0,(G11-C11)/C11,"-")</f>
        <v>3.1924882629107983E-2</v>
      </c>
      <c r="L11" s="14">
        <f t="shared" si="0"/>
        <v>1.0796221322537112E-2</v>
      </c>
      <c r="M11" s="14">
        <f t="shared" si="0"/>
        <v>8.0246913580246909E-2</v>
      </c>
      <c r="N11" s="24">
        <f>+(J11-F11)/F11</f>
        <v>-1.7850407040650829E-2</v>
      </c>
    </row>
    <row r="12" spans="1:14" ht="20.100000000000001" customHeight="1" thickBot="1" x14ac:dyDescent="0.25">
      <c r="B12" s="6" t="s">
        <v>3</v>
      </c>
      <c r="C12" s="11">
        <v>979</v>
      </c>
      <c r="D12" s="11">
        <v>522</v>
      </c>
      <c r="E12" s="11">
        <v>457</v>
      </c>
      <c r="F12" s="24">
        <f>C12/'Evolución Denuncias'!C12</f>
        <v>0.21980242478670858</v>
      </c>
      <c r="G12" s="11">
        <v>912</v>
      </c>
      <c r="H12" s="11">
        <v>462</v>
      </c>
      <c r="I12" s="11">
        <v>450</v>
      </c>
      <c r="J12" s="24">
        <f>+G12/'Evolución Denuncias'!K12</f>
        <v>0.17110694183864916</v>
      </c>
      <c r="K12" s="14">
        <f t="shared" si="0"/>
        <v>-6.8437180796731362E-2</v>
      </c>
      <c r="L12" s="14">
        <f t="shared" si="0"/>
        <v>-0.11494252873563218</v>
      </c>
      <c r="M12" s="14">
        <f t="shared" si="0"/>
        <v>-1.5317286652078774E-2</v>
      </c>
      <c r="N12" s="24">
        <f t="shared" ref="N12:N28" si="1">+(J12-F12)/F12</f>
        <v>-0.22154206440312221</v>
      </c>
    </row>
    <row r="13" spans="1:14" ht="20.100000000000001" customHeight="1" thickBot="1" x14ac:dyDescent="0.25">
      <c r="B13" s="6" t="s">
        <v>4</v>
      </c>
      <c r="C13" s="11">
        <v>310</v>
      </c>
      <c r="D13" s="11">
        <v>219</v>
      </c>
      <c r="E13" s="11">
        <v>91</v>
      </c>
      <c r="F13" s="24">
        <f>C13/'Evolución Denuncias'!C13</f>
        <v>9.8915124441608174E-2</v>
      </c>
      <c r="G13" s="11">
        <v>456</v>
      </c>
      <c r="H13" s="11">
        <v>294</v>
      </c>
      <c r="I13" s="11">
        <v>162</v>
      </c>
      <c r="J13" s="24">
        <f>+G13/'Evolución Denuncias'!K13</f>
        <v>0.13263525305410123</v>
      </c>
      <c r="K13" s="14">
        <f t="shared" si="0"/>
        <v>0.47096774193548385</v>
      </c>
      <c r="L13" s="14">
        <f t="shared" si="0"/>
        <v>0.34246575342465752</v>
      </c>
      <c r="M13" s="14">
        <f t="shared" si="0"/>
        <v>0.78021978021978022</v>
      </c>
      <c r="N13" s="24">
        <f t="shared" si="1"/>
        <v>0.34089962281146208</v>
      </c>
    </row>
    <row r="14" spans="1:14" ht="20.100000000000001" customHeight="1" thickBot="1" x14ac:dyDescent="0.25">
      <c r="B14" s="6" t="s">
        <v>5</v>
      </c>
      <c r="C14" s="11">
        <v>1254</v>
      </c>
      <c r="D14" s="11">
        <v>749</v>
      </c>
      <c r="E14" s="11">
        <v>505</v>
      </c>
      <c r="F14" s="24">
        <f>C14/'Evolución Denuncias'!C14</f>
        <v>0.17914285714285713</v>
      </c>
      <c r="G14" s="11">
        <v>1805</v>
      </c>
      <c r="H14" s="11">
        <v>943</v>
      </c>
      <c r="I14" s="11">
        <v>862</v>
      </c>
      <c r="J14" s="24">
        <f>+G14/'Evolución Denuncias'!K14</f>
        <v>0.2268442880482594</v>
      </c>
      <c r="K14" s="14">
        <f t="shared" si="0"/>
        <v>0.43939393939393939</v>
      </c>
      <c r="L14" s="14">
        <f t="shared" si="0"/>
        <v>0.25901201602136181</v>
      </c>
      <c r="M14" s="14">
        <f t="shared" si="0"/>
        <v>0.70693069306930689</v>
      </c>
      <c r="N14" s="24">
        <f t="shared" si="1"/>
        <v>0.26627593009395206</v>
      </c>
    </row>
    <row r="15" spans="1:14" ht="20.100000000000001" customHeight="1" thickBot="1" x14ac:dyDescent="0.25">
      <c r="B15" s="6" t="s">
        <v>6</v>
      </c>
      <c r="C15" s="11">
        <v>1204</v>
      </c>
      <c r="D15" s="11">
        <v>712</v>
      </c>
      <c r="E15" s="11">
        <v>492</v>
      </c>
      <c r="F15" s="24">
        <f>C15/'Evolución Denuncias'!C15</f>
        <v>0.12339858563082914</v>
      </c>
      <c r="G15" s="11">
        <v>1391</v>
      </c>
      <c r="H15" s="11">
        <v>806</v>
      </c>
      <c r="I15" s="11">
        <v>585</v>
      </c>
      <c r="J15" s="24">
        <f>+G15/'Evolución Denuncias'!K15</f>
        <v>0.1215909090909091</v>
      </c>
      <c r="K15" s="14">
        <f t="shared" si="0"/>
        <v>0.15531561461794019</v>
      </c>
      <c r="L15" s="14">
        <f t="shared" si="0"/>
        <v>0.13202247191011235</v>
      </c>
      <c r="M15" s="14">
        <f t="shared" si="0"/>
        <v>0.18902439024390244</v>
      </c>
      <c r="N15" s="24">
        <f t="shared" si="1"/>
        <v>-1.464908637873746E-2</v>
      </c>
    </row>
    <row r="16" spans="1:14" ht="20.100000000000001" customHeight="1" thickBot="1" x14ac:dyDescent="0.25">
      <c r="B16" s="6" t="s">
        <v>7</v>
      </c>
      <c r="C16" s="11">
        <v>228</v>
      </c>
      <c r="D16" s="11">
        <v>165</v>
      </c>
      <c r="E16" s="11">
        <v>63</v>
      </c>
      <c r="F16" s="24">
        <f>C16/'Evolución Denuncias'!C16</f>
        <v>0.10279531109107304</v>
      </c>
      <c r="G16" s="11">
        <v>358</v>
      </c>
      <c r="H16" s="11">
        <v>255</v>
      </c>
      <c r="I16" s="11">
        <v>103</v>
      </c>
      <c r="J16" s="24">
        <f>+G16/'Evolución Denuncias'!K16</f>
        <v>0.14365971107544143</v>
      </c>
      <c r="K16" s="14">
        <f t="shared" si="0"/>
        <v>0.57017543859649122</v>
      </c>
      <c r="L16" s="14">
        <f t="shared" si="0"/>
        <v>0.54545454545454541</v>
      </c>
      <c r="M16" s="14">
        <f t="shared" si="0"/>
        <v>0.63492063492063489</v>
      </c>
      <c r="N16" s="24">
        <f t="shared" si="1"/>
        <v>0.39753175072512759</v>
      </c>
    </row>
    <row r="17" spans="2:14" ht="20.100000000000001" customHeight="1" thickBot="1" x14ac:dyDescent="0.25">
      <c r="B17" s="6" t="s">
        <v>8</v>
      </c>
      <c r="C17" s="11">
        <v>572</v>
      </c>
      <c r="D17" s="11">
        <v>289</v>
      </c>
      <c r="E17" s="11">
        <v>283</v>
      </c>
      <c r="F17" s="24">
        <f>C17/'Evolución Denuncias'!C17</f>
        <v>0.10097087378640776</v>
      </c>
      <c r="G17" s="11">
        <v>1010</v>
      </c>
      <c r="H17" s="11">
        <v>461</v>
      </c>
      <c r="I17" s="11">
        <v>549</v>
      </c>
      <c r="J17" s="24">
        <f>+G17/'Evolución Denuncias'!K17</f>
        <v>0.158980009444357</v>
      </c>
      <c r="K17" s="14">
        <f t="shared" si="0"/>
        <v>0.76573426573426573</v>
      </c>
      <c r="L17" s="14">
        <f t="shared" si="0"/>
        <v>0.59515570934256057</v>
      </c>
      <c r="M17" s="14">
        <f t="shared" si="0"/>
        <v>0.93992932862190814</v>
      </c>
      <c r="N17" s="24">
        <f t="shared" si="1"/>
        <v>0.57451355507392043</v>
      </c>
    </row>
    <row r="18" spans="2:14" ht="20.100000000000001" customHeight="1" thickBot="1" x14ac:dyDescent="0.25">
      <c r="B18" s="6" t="s">
        <v>9</v>
      </c>
      <c r="C18" s="11">
        <v>453</v>
      </c>
      <c r="D18" s="11">
        <v>323</v>
      </c>
      <c r="E18" s="11">
        <v>130</v>
      </c>
      <c r="F18" s="24">
        <f>C18/'Evolución Denuncias'!C18</f>
        <v>7.1530080530554235E-2</v>
      </c>
      <c r="G18" s="11">
        <v>436</v>
      </c>
      <c r="H18" s="11">
        <v>287</v>
      </c>
      <c r="I18" s="11">
        <v>149</v>
      </c>
      <c r="J18" s="24">
        <f>+G18/'Evolución Denuncias'!K18</f>
        <v>6.6060606060606056E-2</v>
      </c>
      <c r="K18" s="14">
        <f t="shared" si="0"/>
        <v>-3.7527593818984545E-2</v>
      </c>
      <c r="L18" s="14">
        <f t="shared" si="0"/>
        <v>-0.11145510835913312</v>
      </c>
      <c r="M18" s="14">
        <f t="shared" si="0"/>
        <v>0.14615384615384616</v>
      </c>
      <c r="N18" s="24">
        <f t="shared" si="1"/>
        <v>-7.6463977523580182E-2</v>
      </c>
    </row>
    <row r="19" spans="2:14" ht="20.100000000000001" customHeight="1" thickBot="1" x14ac:dyDescent="0.25">
      <c r="B19" s="6" t="s">
        <v>10</v>
      </c>
      <c r="C19" s="11">
        <v>2496</v>
      </c>
      <c r="D19" s="11">
        <v>1275</v>
      </c>
      <c r="E19" s="11">
        <v>1221</v>
      </c>
      <c r="F19" s="24">
        <f>C19/'Evolución Denuncias'!C19</f>
        <v>0.10842274445071891</v>
      </c>
      <c r="G19" s="11">
        <v>2905</v>
      </c>
      <c r="H19" s="11">
        <v>1560</v>
      </c>
      <c r="I19" s="11">
        <v>1345</v>
      </c>
      <c r="J19" s="24">
        <f>+G19/'Evolución Denuncias'!K19</f>
        <v>0.11643286573146293</v>
      </c>
      <c r="K19" s="14">
        <f t="shared" si="0"/>
        <v>0.16386217948717949</v>
      </c>
      <c r="L19" s="14">
        <f t="shared" si="0"/>
        <v>0.22352941176470589</v>
      </c>
      <c r="M19" s="14">
        <f t="shared" si="0"/>
        <v>0.10155610155610155</v>
      </c>
      <c r="N19" s="24">
        <f t="shared" si="1"/>
        <v>7.387860657211863E-2</v>
      </c>
    </row>
    <row r="20" spans="2:14" ht="20.100000000000001" customHeight="1" thickBot="1" x14ac:dyDescent="0.25">
      <c r="B20" s="6" t="s">
        <v>11</v>
      </c>
      <c r="C20" s="11">
        <v>2785</v>
      </c>
      <c r="D20" s="11">
        <v>1472</v>
      </c>
      <c r="E20" s="11">
        <v>1313</v>
      </c>
      <c r="F20" s="24">
        <f>C20/'Evolución Denuncias'!C20</f>
        <v>0.10483324550176917</v>
      </c>
      <c r="G20" s="11">
        <v>3218</v>
      </c>
      <c r="H20" s="11">
        <v>1766</v>
      </c>
      <c r="I20" s="11">
        <v>1452</v>
      </c>
      <c r="J20" s="24">
        <f>+G20/'Evolución Denuncias'!K20</f>
        <v>0.11113797271628389</v>
      </c>
      <c r="K20" s="14">
        <f t="shared" si="0"/>
        <v>0.15547576301615798</v>
      </c>
      <c r="L20" s="14">
        <f t="shared" si="0"/>
        <v>0.19972826086956522</v>
      </c>
      <c r="M20" s="14">
        <f t="shared" si="0"/>
        <v>0.10586443259710586</v>
      </c>
      <c r="N20" s="24">
        <f t="shared" si="1"/>
        <v>6.0140532560430199E-2</v>
      </c>
    </row>
    <row r="21" spans="2:14" ht="20.100000000000001" customHeight="1" thickBot="1" x14ac:dyDescent="0.25">
      <c r="B21" s="6" t="s">
        <v>12</v>
      </c>
      <c r="C21" s="11">
        <v>119</v>
      </c>
      <c r="D21" s="11">
        <v>93</v>
      </c>
      <c r="E21" s="11">
        <v>26</v>
      </c>
      <c r="F21" s="24">
        <f>C21/'Evolución Denuncias'!C21</f>
        <v>3.7705956907477821E-2</v>
      </c>
      <c r="G21" s="11">
        <v>135</v>
      </c>
      <c r="H21" s="11">
        <v>103</v>
      </c>
      <c r="I21" s="11">
        <v>32</v>
      </c>
      <c r="J21" s="24">
        <f>+G21/'Evolución Denuncias'!K21</f>
        <v>3.272727272727273E-2</v>
      </c>
      <c r="K21" s="14">
        <f t="shared" si="0"/>
        <v>0.13445378151260504</v>
      </c>
      <c r="L21" s="14">
        <f t="shared" si="0"/>
        <v>0.10752688172043011</v>
      </c>
      <c r="M21" s="14">
        <f t="shared" si="0"/>
        <v>0.23076923076923078</v>
      </c>
      <c r="N21" s="24">
        <f t="shared" si="1"/>
        <v>-0.13203972498090141</v>
      </c>
    </row>
    <row r="22" spans="2:14" ht="20.100000000000001" customHeight="1" thickBot="1" x14ac:dyDescent="0.25">
      <c r="B22" s="6" t="s">
        <v>13</v>
      </c>
      <c r="C22" s="11">
        <v>361</v>
      </c>
      <c r="D22" s="11">
        <v>269</v>
      </c>
      <c r="E22" s="11">
        <v>92</v>
      </c>
      <c r="F22" s="24">
        <f>C22/'Evolución Denuncias'!C22</f>
        <v>5.1608291636883491E-2</v>
      </c>
      <c r="G22" s="11">
        <v>493</v>
      </c>
      <c r="H22" s="11">
        <v>355</v>
      </c>
      <c r="I22" s="11">
        <v>138</v>
      </c>
      <c r="J22" s="24">
        <f>+G22/'Evolución Denuncias'!K22</f>
        <v>6.5882667379393287E-2</v>
      </c>
      <c r="K22" s="14">
        <f t="shared" si="0"/>
        <v>0.36565096952908588</v>
      </c>
      <c r="L22" s="14">
        <f t="shared" si="0"/>
        <v>0.31970260223048325</v>
      </c>
      <c r="M22" s="14">
        <f t="shared" si="0"/>
        <v>0.5</v>
      </c>
      <c r="N22" s="24">
        <f t="shared" si="1"/>
        <v>0.27659074326552913</v>
      </c>
    </row>
    <row r="23" spans="2:14" ht="20.100000000000001" customHeight="1" thickBot="1" x14ac:dyDescent="0.25">
      <c r="B23" s="6" t="s">
        <v>14</v>
      </c>
      <c r="C23" s="11">
        <v>2957</v>
      </c>
      <c r="D23" s="11">
        <v>1436</v>
      </c>
      <c r="E23" s="11">
        <v>1521</v>
      </c>
      <c r="F23" s="24">
        <f>C23/'Evolución Denuncias'!C23</f>
        <v>0.10648564946523101</v>
      </c>
      <c r="G23" s="11">
        <v>3038</v>
      </c>
      <c r="H23" s="11">
        <v>1570</v>
      </c>
      <c r="I23" s="11">
        <v>1468</v>
      </c>
      <c r="J23" s="24">
        <f>+G23/'Evolución Denuncias'!K23</f>
        <v>0.10115876398508258</v>
      </c>
      <c r="K23" s="14">
        <f t="shared" si="0"/>
        <v>2.7392627663172135E-2</v>
      </c>
      <c r="L23" s="14">
        <f t="shared" si="0"/>
        <v>9.3314763231197778E-2</v>
      </c>
      <c r="M23" s="14">
        <f t="shared" si="0"/>
        <v>-3.4845496383957925E-2</v>
      </c>
      <c r="N23" s="24">
        <f t="shared" si="1"/>
        <v>-5.002444467306108E-2</v>
      </c>
    </row>
    <row r="24" spans="2:14" ht="20.100000000000001" customHeight="1" thickBot="1" x14ac:dyDescent="0.25">
      <c r="B24" s="6" t="s">
        <v>15</v>
      </c>
      <c r="C24" s="11">
        <v>533</v>
      </c>
      <c r="D24" s="11">
        <v>300</v>
      </c>
      <c r="E24" s="11">
        <v>233</v>
      </c>
      <c r="F24" s="24">
        <f>C24/'Evolución Denuncias'!C24</f>
        <v>6.7434210526315791E-2</v>
      </c>
      <c r="G24" s="11">
        <v>456</v>
      </c>
      <c r="H24" s="11">
        <v>253</v>
      </c>
      <c r="I24" s="11">
        <v>203</v>
      </c>
      <c r="J24" s="24">
        <f>+G24/'Evolución Denuncias'!K24</f>
        <v>5.124747134187458E-2</v>
      </c>
      <c r="K24" s="14">
        <f t="shared" si="0"/>
        <v>-0.14446529080675422</v>
      </c>
      <c r="L24" s="14">
        <f t="shared" si="0"/>
        <v>-0.15666666666666668</v>
      </c>
      <c r="M24" s="14">
        <f t="shared" si="0"/>
        <v>-0.12875536480686695</v>
      </c>
      <c r="N24" s="24">
        <f t="shared" si="1"/>
        <v>-0.24003749814976233</v>
      </c>
    </row>
    <row r="25" spans="2:14" ht="20.100000000000001" customHeight="1" thickBot="1" x14ac:dyDescent="0.25">
      <c r="B25" s="6" t="s">
        <v>16</v>
      </c>
      <c r="C25" s="11">
        <v>84</v>
      </c>
      <c r="D25" s="11">
        <v>47</v>
      </c>
      <c r="E25" s="11">
        <v>37</v>
      </c>
      <c r="F25" s="24">
        <f>C25/'Evolución Denuncias'!C25</f>
        <v>3.5714285714285712E-2</v>
      </c>
      <c r="G25" s="11">
        <v>38</v>
      </c>
      <c r="H25" s="11">
        <v>20</v>
      </c>
      <c r="I25" s="11">
        <v>18</v>
      </c>
      <c r="J25" s="24">
        <f>+G25/'Evolución Denuncias'!K25</f>
        <v>1.2595293337752734E-2</v>
      </c>
      <c r="K25" s="14">
        <f t="shared" si="0"/>
        <v>-0.54761904761904767</v>
      </c>
      <c r="L25" s="14">
        <f t="shared" si="0"/>
        <v>-0.57446808510638303</v>
      </c>
      <c r="M25" s="14">
        <f t="shared" si="0"/>
        <v>-0.51351351351351349</v>
      </c>
      <c r="N25" s="24">
        <f t="shared" si="1"/>
        <v>-0.64733178654292334</v>
      </c>
    </row>
    <row r="26" spans="2:14" ht="20.100000000000001" customHeight="1" thickBot="1" x14ac:dyDescent="0.25">
      <c r="B26" s="7" t="s">
        <v>17</v>
      </c>
      <c r="C26" s="11">
        <v>303</v>
      </c>
      <c r="D26" s="11">
        <v>159</v>
      </c>
      <c r="E26" s="11">
        <v>144</v>
      </c>
      <c r="F26" s="24">
        <f>C26/'Evolución Denuncias'!C26</f>
        <v>4.9712879409351929E-2</v>
      </c>
      <c r="G26" s="11">
        <v>484</v>
      </c>
      <c r="H26" s="11">
        <v>281</v>
      </c>
      <c r="I26" s="11">
        <v>203</v>
      </c>
      <c r="J26" s="24">
        <f>+G26/'Evolución Denuncias'!K26</f>
        <v>7.4324324324324328E-2</v>
      </c>
      <c r="K26" s="14">
        <f t="shared" si="0"/>
        <v>0.59735973597359737</v>
      </c>
      <c r="L26" s="14">
        <f t="shared" si="0"/>
        <v>0.76729559748427678</v>
      </c>
      <c r="M26" s="14">
        <f t="shared" si="0"/>
        <v>0.40972222222222221</v>
      </c>
      <c r="N26" s="24">
        <f t="shared" si="1"/>
        <v>0.49507180447774513</v>
      </c>
    </row>
    <row r="27" spans="2:14" ht="20.100000000000001" customHeight="1" thickBot="1" x14ac:dyDescent="0.25">
      <c r="B27" s="8" t="s">
        <v>18</v>
      </c>
      <c r="C27" s="11">
        <v>132</v>
      </c>
      <c r="D27" s="11">
        <v>78</v>
      </c>
      <c r="E27" s="11">
        <v>54</v>
      </c>
      <c r="F27" s="24">
        <f>C27/'Evolución Denuncias'!C27</f>
        <v>0.14781634938409854</v>
      </c>
      <c r="G27" s="11">
        <v>167</v>
      </c>
      <c r="H27" s="11">
        <v>94</v>
      </c>
      <c r="I27" s="11">
        <v>73</v>
      </c>
      <c r="J27" s="24">
        <f>+G27/'Evolución Denuncias'!K27</f>
        <v>0.16988809766022381</v>
      </c>
      <c r="K27" s="14">
        <f t="shared" si="0"/>
        <v>0.26515151515151514</v>
      </c>
      <c r="L27" s="14">
        <f t="shared" si="0"/>
        <v>0.20512820512820512</v>
      </c>
      <c r="M27" s="14">
        <f t="shared" si="0"/>
        <v>0.35185185185185186</v>
      </c>
      <c r="N27" s="24">
        <f t="shared" si="1"/>
        <v>0.14931872129227167</v>
      </c>
    </row>
    <row r="28" spans="2:14" ht="20.100000000000001" customHeight="1" thickBot="1" x14ac:dyDescent="0.25">
      <c r="B28" s="9" t="s">
        <v>19</v>
      </c>
      <c r="C28" s="12">
        <f>SUM(C11:C27)</f>
        <v>16900</v>
      </c>
      <c r="D28" s="12">
        <f t="shared" ref="D28:E28" si="2">SUM(D11:D27)</f>
        <v>9590</v>
      </c>
      <c r="E28" s="12">
        <f t="shared" si="2"/>
        <v>7310</v>
      </c>
      <c r="F28" s="25">
        <f>C28/'Evolución Denuncias'!C28</f>
        <v>9.2823991431631558E-2</v>
      </c>
      <c r="G28" s="12">
        <f>SUM(G11:G27)</f>
        <v>19500</v>
      </c>
      <c r="H28" s="12">
        <f t="shared" ref="H28:I28" si="3">SUM(H11:H27)</f>
        <v>11008</v>
      </c>
      <c r="I28" s="12">
        <f t="shared" si="3"/>
        <v>8492</v>
      </c>
      <c r="J28" s="25">
        <f>+G28/'Evolución Denuncias'!K28</f>
        <v>9.785128611716061E-2</v>
      </c>
      <c r="K28" s="15">
        <f t="shared" si="0"/>
        <v>0.15384615384615385</v>
      </c>
      <c r="L28" s="15">
        <f t="shared" si="0"/>
        <v>0.1478623566214807</v>
      </c>
      <c r="M28" s="15">
        <f t="shared" si="0"/>
        <v>0.16169630642954858</v>
      </c>
      <c r="N28" s="25">
        <f t="shared" si="1"/>
        <v>5.4159432362180286E-2</v>
      </c>
    </row>
    <row r="29" spans="2:14" x14ac:dyDescent="0.2">
      <c r="C29" s="20"/>
      <c r="D29" s="20"/>
      <c r="E29" s="20"/>
      <c r="G29" s="20"/>
      <c r="H29" s="20"/>
      <c r="I29" s="20"/>
    </row>
  </sheetData>
  <mergeCells count="10">
    <mergeCell ref="A8:B10"/>
    <mergeCell ref="J9:J10"/>
    <mergeCell ref="C8:F8"/>
    <mergeCell ref="G8:J8"/>
    <mergeCell ref="K8:N8"/>
    <mergeCell ref="C9:E9"/>
    <mergeCell ref="F9:F10"/>
    <mergeCell ref="G9:I9"/>
    <mergeCell ref="K9:M9"/>
    <mergeCell ref="N9:N10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8:N53"/>
  <sheetViews>
    <sheetView workbookViewId="0"/>
  </sheetViews>
  <sheetFormatPr baseColWidth="10" defaultRowHeight="12.75" x14ac:dyDescent="0.2"/>
  <cols>
    <col min="1" max="1" width="8.625" customWidth="1"/>
    <col min="2" max="2" width="23.5" bestFit="1" customWidth="1"/>
    <col min="3" max="3" width="20.625" customWidth="1"/>
    <col min="4" max="4" width="12.875" customWidth="1"/>
    <col min="5" max="5" width="13.125" bestFit="1" customWidth="1"/>
    <col min="6" max="6" width="13.125" customWidth="1"/>
    <col min="7" max="7" width="15.5" bestFit="1" customWidth="1"/>
    <col min="8" max="8" width="15.5" customWidth="1"/>
    <col min="9" max="9" width="18.625" bestFit="1" customWidth="1"/>
    <col min="10" max="10" width="11.375" bestFit="1" customWidth="1"/>
    <col min="11" max="11" width="13.125" bestFit="1" customWidth="1"/>
    <col min="12" max="12" width="13.125" customWidth="1"/>
    <col min="13" max="13" width="15.5" bestFit="1" customWidth="1"/>
    <col min="14" max="14" width="15.5" customWidth="1"/>
    <col min="15" max="15" width="18.625" bestFit="1" customWidth="1"/>
    <col min="16" max="16" width="14.375" customWidth="1"/>
    <col min="17" max="17" width="14.125" customWidth="1"/>
    <col min="18" max="24" width="20.625" customWidth="1"/>
    <col min="25" max="25" width="11.875" customWidth="1"/>
  </cols>
  <sheetData>
    <row r="8" spans="2:14" ht="49.5" customHeight="1" x14ac:dyDescent="0.2"/>
    <row r="9" spans="2:14" ht="44.25" customHeight="1" thickBot="1" x14ac:dyDescent="0.25">
      <c r="C9" s="51">
        <v>2022</v>
      </c>
      <c r="D9" s="51"/>
      <c r="E9" s="51"/>
      <c r="F9" s="51"/>
      <c r="G9" s="51"/>
      <c r="H9" s="32"/>
      <c r="I9" s="50">
        <v>2023</v>
      </c>
      <c r="J9" s="51"/>
      <c r="K9" s="51"/>
      <c r="L9" s="51"/>
      <c r="M9" s="51"/>
      <c r="N9" s="32"/>
    </row>
    <row r="10" spans="2:14" ht="72" thickBot="1" x14ac:dyDescent="0.25">
      <c r="C10" s="10" t="s">
        <v>36</v>
      </c>
      <c r="D10" s="10" t="s">
        <v>37</v>
      </c>
      <c r="E10" s="10" t="s">
        <v>38</v>
      </c>
      <c r="F10" s="10" t="s">
        <v>115</v>
      </c>
      <c r="G10" s="10" t="s">
        <v>117</v>
      </c>
      <c r="H10" s="10" t="s">
        <v>116</v>
      </c>
      <c r="I10" s="10" t="s">
        <v>36</v>
      </c>
      <c r="J10" s="10" t="s">
        <v>37</v>
      </c>
      <c r="K10" s="10" t="s">
        <v>38</v>
      </c>
      <c r="L10" s="10" t="s">
        <v>115</v>
      </c>
      <c r="M10" s="10" t="s">
        <v>117</v>
      </c>
      <c r="N10" s="10" t="s">
        <v>116</v>
      </c>
    </row>
    <row r="11" spans="2:14" ht="20.100000000000001" customHeight="1" thickBot="1" x14ac:dyDescent="0.25">
      <c r="B11" s="5" t="s">
        <v>2</v>
      </c>
      <c r="C11" s="11">
        <v>37944</v>
      </c>
      <c r="D11" s="11">
        <v>28377</v>
      </c>
      <c r="E11" s="11">
        <v>9567</v>
      </c>
      <c r="F11" s="11">
        <v>90</v>
      </c>
      <c r="G11" s="11">
        <v>78</v>
      </c>
      <c r="H11" s="11">
        <v>12</v>
      </c>
      <c r="I11" s="11">
        <v>39404</v>
      </c>
      <c r="J11" s="11">
        <v>29951</v>
      </c>
      <c r="K11" s="11">
        <v>9453</v>
      </c>
      <c r="L11" s="11">
        <v>105</v>
      </c>
      <c r="M11" s="11">
        <v>92</v>
      </c>
      <c r="N11" s="11">
        <v>13</v>
      </c>
    </row>
    <row r="12" spans="2:14" ht="20.100000000000001" customHeight="1" thickBot="1" x14ac:dyDescent="0.25">
      <c r="B12" s="6" t="s">
        <v>3</v>
      </c>
      <c r="C12" s="11">
        <v>4068</v>
      </c>
      <c r="D12" s="11">
        <v>2324</v>
      </c>
      <c r="E12" s="11">
        <v>1744</v>
      </c>
      <c r="F12" s="11">
        <v>31</v>
      </c>
      <c r="G12" s="11">
        <v>17</v>
      </c>
      <c r="H12" s="11">
        <v>14</v>
      </c>
      <c r="I12" s="11">
        <v>4943</v>
      </c>
      <c r="J12" s="11">
        <v>2867</v>
      </c>
      <c r="K12" s="11">
        <v>2076</v>
      </c>
      <c r="L12" s="11">
        <v>34</v>
      </c>
      <c r="M12" s="11">
        <v>22</v>
      </c>
      <c r="N12" s="11">
        <v>12</v>
      </c>
    </row>
    <row r="13" spans="2:14" ht="20.100000000000001" customHeight="1" thickBot="1" x14ac:dyDescent="0.25">
      <c r="B13" s="6" t="s">
        <v>4</v>
      </c>
      <c r="C13" s="11">
        <v>2943</v>
      </c>
      <c r="D13" s="11">
        <v>2321</v>
      </c>
      <c r="E13" s="11">
        <v>622</v>
      </c>
      <c r="F13" s="11">
        <v>38</v>
      </c>
      <c r="G13" s="11">
        <v>33</v>
      </c>
      <c r="H13" s="11">
        <v>5</v>
      </c>
      <c r="I13" s="11">
        <v>3436</v>
      </c>
      <c r="J13" s="11">
        <v>2627</v>
      </c>
      <c r="K13" s="11">
        <v>809</v>
      </c>
      <c r="L13" s="11">
        <v>29</v>
      </c>
      <c r="M13" s="11">
        <v>21</v>
      </c>
      <c r="N13" s="11">
        <v>8</v>
      </c>
    </row>
    <row r="14" spans="2:14" ht="20.100000000000001" customHeight="1" thickBot="1" x14ac:dyDescent="0.25">
      <c r="B14" s="6" t="s">
        <v>5</v>
      </c>
      <c r="C14" s="11">
        <v>6516</v>
      </c>
      <c r="D14" s="11">
        <v>3530</v>
      </c>
      <c r="E14" s="11">
        <v>2986</v>
      </c>
      <c r="F14" s="11">
        <v>9</v>
      </c>
      <c r="G14" s="11">
        <v>9</v>
      </c>
      <c r="H14" s="11">
        <v>0</v>
      </c>
      <c r="I14" s="11">
        <v>7581</v>
      </c>
      <c r="J14" s="11">
        <v>4050</v>
      </c>
      <c r="K14" s="11">
        <v>3531</v>
      </c>
      <c r="L14" s="11">
        <v>3</v>
      </c>
      <c r="M14" s="11">
        <v>3</v>
      </c>
      <c r="N14" s="11">
        <v>0</v>
      </c>
    </row>
    <row r="15" spans="2:14" ht="20.100000000000001" customHeight="1" thickBot="1" x14ac:dyDescent="0.25">
      <c r="B15" s="6" t="s">
        <v>6</v>
      </c>
      <c r="C15" s="11">
        <v>9721</v>
      </c>
      <c r="D15" s="11">
        <v>7573</v>
      </c>
      <c r="E15" s="11">
        <v>2148</v>
      </c>
      <c r="F15" s="11">
        <v>26</v>
      </c>
      <c r="G15" s="11">
        <v>26</v>
      </c>
      <c r="H15" s="11">
        <v>0</v>
      </c>
      <c r="I15" s="11">
        <v>11440</v>
      </c>
      <c r="J15" s="11">
        <v>8541</v>
      </c>
      <c r="K15" s="11">
        <v>2899</v>
      </c>
      <c r="L15" s="11">
        <v>14</v>
      </c>
      <c r="M15" s="11">
        <v>8</v>
      </c>
      <c r="N15" s="11">
        <v>6</v>
      </c>
    </row>
    <row r="16" spans="2:14" ht="20.100000000000001" customHeight="1" thickBot="1" x14ac:dyDescent="0.25">
      <c r="B16" s="6" t="s">
        <v>7</v>
      </c>
      <c r="C16" s="11">
        <v>2087</v>
      </c>
      <c r="D16" s="11">
        <v>1558</v>
      </c>
      <c r="E16" s="11">
        <v>529</v>
      </c>
      <c r="F16" s="11">
        <v>17</v>
      </c>
      <c r="G16" s="11">
        <v>14</v>
      </c>
      <c r="H16" s="11">
        <v>3</v>
      </c>
      <c r="I16" s="11">
        <v>2327</v>
      </c>
      <c r="J16" s="11">
        <v>1666</v>
      </c>
      <c r="K16" s="11">
        <v>661</v>
      </c>
      <c r="L16" s="11">
        <v>8</v>
      </c>
      <c r="M16" s="11">
        <v>6</v>
      </c>
      <c r="N16" s="11">
        <v>2</v>
      </c>
    </row>
    <row r="17" spans="2:14" ht="20.100000000000001" customHeight="1" thickBot="1" x14ac:dyDescent="0.25">
      <c r="B17" s="6" t="s">
        <v>8</v>
      </c>
      <c r="C17" s="11">
        <v>5642</v>
      </c>
      <c r="D17" s="11">
        <v>4049</v>
      </c>
      <c r="E17" s="11">
        <v>1593</v>
      </c>
      <c r="F17" s="11">
        <v>14</v>
      </c>
      <c r="G17" s="11">
        <v>12</v>
      </c>
      <c r="H17" s="11">
        <v>2</v>
      </c>
      <c r="I17" s="11">
        <v>6353</v>
      </c>
      <c r="J17" s="11">
        <v>4366</v>
      </c>
      <c r="K17" s="11">
        <v>1987</v>
      </c>
      <c r="L17" s="11">
        <v>23</v>
      </c>
      <c r="M17" s="11">
        <v>15</v>
      </c>
      <c r="N17" s="11">
        <v>8</v>
      </c>
    </row>
    <row r="18" spans="2:14" ht="20.100000000000001" customHeight="1" thickBot="1" x14ac:dyDescent="0.25">
      <c r="B18" s="6" t="s">
        <v>9</v>
      </c>
      <c r="C18" s="11">
        <v>6151</v>
      </c>
      <c r="D18" s="11">
        <v>4257</v>
      </c>
      <c r="E18" s="11">
        <v>1894</v>
      </c>
      <c r="F18" s="11">
        <v>23</v>
      </c>
      <c r="G18" s="11">
        <v>16</v>
      </c>
      <c r="H18" s="11">
        <v>7</v>
      </c>
      <c r="I18" s="11">
        <v>6444</v>
      </c>
      <c r="J18" s="11">
        <v>4572</v>
      </c>
      <c r="K18" s="11">
        <v>1872</v>
      </c>
      <c r="L18" s="11">
        <v>13</v>
      </c>
      <c r="M18" s="11">
        <v>10</v>
      </c>
      <c r="N18" s="11">
        <v>3</v>
      </c>
    </row>
    <row r="19" spans="2:14" ht="20.100000000000001" customHeight="1" thickBot="1" x14ac:dyDescent="0.25">
      <c r="B19" s="6" t="s">
        <v>10</v>
      </c>
      <c r="C19" s="11">
        <v>22738</v>
      </c>
      <c r="D19" s="11">
        <v>13016</v>
      </c>
      <c r="E19" s="11">
        <v>9722</v>
      </c>
      <c r="F19" s="11">
        <v>34</v>
      </c>
      <c r="G19" s="11">
        <v>25</v>
      </c>
      <c r="H19" s="11">
        <v>9</v>
      </c>
      <c r="I19" s="11">
        <v>24672</v>
      </c>
      <c r="J19" s="11">
        <v>14035</v>
      </c>
      <c r="K19" s="11">
        <v>10637</v>
      </c>
      <c r="L19" s="11">
        <v>61</v>
      </c>
      <c r="M19" s="11">
        <v>44</v>
      </c>
      <c r="N19" s="11">
        <v>17</v>
      </c>
    </row>
    <row r="20" spans="2:14" ht="20.100000000000001" customHeight="1" thickBot="1" x14ac:dyDescent="0.25">
      <c r="B20" s="6" t="s">
        <v>11</v>
      </c>
      <c r="C20" s="11">
        <v>24737</v>
      </c>
      <c r="D20" s="11">
        <v>15160</v>
      </c>
      <c r="E20" s="11">
        <v>9577</v>
      </c>
      <c r="F20" s="11">
        <v>78</v>
      </c>
      <c r="G20" s="11">
        <v>64</v>
      </c>
      <c r="H20" s="11">
        <v>14</v>
      </c>
      <c r="I20" s="11">
        <v>28214</v>
      </c>
      <c r="J20" s="11">
        <v>17421</v>
      </c>
      <c r="K20" s="11">
        <v>10793</v>
      </c>
      <c r="L20" s="11">
        <v>63</v>
      </c>
      <c r="M20" s="11">
        <v>42</v>
      </c>
      <c r="N20" s="11">
        <v>21</v>
      </c>
    </row>
    <row r="21" spans="2:14" ht="20.100000000000001" customHeight="1" thickBot="1" x14ac:dyDescent="0.25">
      <c r="B21" s="6" t="s">
        <v>12</v>
      </c>
      <c r="C21" s="11">
        <v>3137</v>
      </c>
      <c r="D21" s="11">
        <v>2730</v>
      </c>
      <c r="E21" s="11">
        <v>407</v>
      </c>
      <c r="F21" s="11">
        <v>67</v>
      </c>
      <c r="G21" s="11">
        <v>64</v>
      </c>
      <c r="H21" s="11">
        <v>3</v>
      </c>
      <c r="I21" s="11">
        <v>2962</v>
      </c>
      <c r="J21" s="11">
        <v>2515</v>
      </c>
      <c r="K21" s="11">
        <v>447</v>
      </c>
      <c r="L21" s="11">
        <v>11</v>
      </c>
      <c r="M21" s="11">
        <v>11</v>
      </c>
      <c r="N21" s="11">
        <v>0</v>
      </c>
    </row>
    <row r="22" spans="2:14" ht="20.100000000000001" customHeight="1" thickBot="1" x14ac:dyDescent="0.25">
      <c r="B22" s="6" t="s">
        <v>13</v>
      </c>
      <c r="C22" s="11">
        <v>6912</v>
      </c>
      <c r="D22" s="11">
        <v>5645</v>
      </c>
      <c r="E22" s="11">
        <v>1267</v>
      </c>
      <c r="F22" s="11">
        <v>79</v>
      </c>
      <c r="G22" s="11">
        <v>71</v>
      </c>
      <c r="H22" s="11">
        <v>8</v>
      </c>
      <c r="I22" s="11">
        <v>7438</v>
      </c>
      <c r="J22" s="11">
        <v>5833</v>
      </c>
      <c r="K22" s="11">
        <v>1605</v>
      </c>
      <c r="L22" s="11">
        <v>78</v>
      </c>
      <c r="M22" s="11">
        <v>67</v>
      </c>
      <c r="N22" s="11">
        <v>11</v>
      </c>
    </row>
    <row r="23" spans="2:14" ht="20.100000000000001" customHeight="1" thickBot="1" x14ac:dyDescent="0.25">
      <c r="B23" s="6" t="s">
        <v>14</v>
      </c>
      <c r="C23" s="11">
        <v>26690</v>
      </c>
      <c r="D23" s="11">
        <v>14910</v>
      </c>
      <c r="E23" s="11">
        <v>11780</v>
      </c>
      <c r="F23" s="11">
        <v>30</v>
      </c>
      <c r="G23" s="11">
        <v>16</v>
      </c>
      <c r="H23" s="11">
        <v>14</v>
      </c>
      <c r="I23" s="11">
        <v>29002</v>
      </c>
      <c r="J23" s="11">
        <v>16107</v>
      </c>
      <c r="K23" s="11">
        <v>12895</v>
      </c>
      <c r="L23" s="11">
        <v>11</v>
      </c>
      <c r="M23" s="11">
        <v>8</v>
      </c>
      <c r="N23" s="11">
        <v>3</v>
      </c>
    </row>
    <row r="24" spans="2:14" ht="20.100000000000001" customHeight="1" thickBot="1" x14ac:dyDescent="0.25">
      <c r="B24" s="6" t="s">
        <v>15</v>
      </c>
      <c r="C24" s="11">
        <v>7904</v>
      </c>
      <c r="D24" s="11">
        <v>4999</v>
      </c>
      <c r="E24" s="11">
        <v>2905</v>
      </c>
      <c r="F24" s="11">
        <v>44</v>
      </c>
      <c r="G24" s="11">
        <v>27</v>
      </c>
      <c r="H24" s="11">
        <v>17</v>
      </c>
      <c r="I24" s="11">
        <v>8859</v>
      </c>
      <c r="J24" s="11">
        <v>5649</v>
      </c>
      <c r="K24" s="11">
        <v>3210</v>
      </c>
      <c r="L24" s="11">
        <v>50</v>
      </c>
      <c r="M24" s="11">
        <v>42</v>
      </c>
      <c r="N24" s="11">
        <v>8</v>
      </c>
    </row>
    <row r="25" spans="2:14" ht="20.100000000000001" customHeight="1" thickBot="1" x14ac:dyDescent="0.25">
      <c r="B25" s="6" t="s">
        <v>16</v>
      </c>
      <c r="C25" s="11">
        <v>2352</v>
      </c>
      <c r="D25" s="11">
        <v>1305</v>
      </c>
      <c r="E25" s="11">
        <v>1047</v>
      </c>
      <c r="F25" s="11">
        <v>13</v>
      </c>
      <c r="G25" s="11">
        <v>11</v>
      </c>
      <c r="H25" s="11">
        <v>2</v>
      </c>
      <c r="I25" s="11">
        <v>3017</v>
      </c>
      <c r="J25" s="11">
        <v>1448</v>
      </c>
      <c r="K25" s="11">
        <v>1569</v>
      </c>
      <c r="L25" s="11">
        <v>4</v>
      </c>
      <c r="M25" s="11">
        <v>2</v>
      </c>
      <c r="N25" s="11">
        <v>2</v>
      </c>
    </row>
    <row r="26" spans="2:14" ht="20.100000000000001" customHeight="1" thickBot="1" x14ac:dyDescent="0.25">
      <c r="B26" s="7" t="s">
        <v>17</v>
      </c>
      <c r="C26" s="11">
        <v>6072</v>
      </c>
      <c r="D26" s="11">
        <v>3616</v>
      </c>
      <c r="E26" s="11">
        <v>2456</v>
      </c>
      <c r="F26" s="11">
        <v>47</v>
      </c>
      <c r="G26" s="11">
        <v>27</v>
      </c>
      <c r="H26" s="11">
        <v>20</v>
      </c>
      <c r="I26" s="11">
        <v>6468</v>
      </c>
      <c r="J26" s="11">
        <v>3610</v>
      </c>
      <c r="K26" s="11">
        <v>2858</v>
      </c>
      <c r="L26" s="11">
        <v>22</v>
      </c>
      <c r="M26" s="11">
        <v>12</v>
      </c>
      <c r="N26" s="11">
        <v>10</v>
      </c>
    </row>
    <row r="27" spans="2:14" ht="20.100000000000001" customHeight="1" thickBot="1" x14ac:dyDescent="0.25">
      <c r="B27" s="8" t="s">
        <v>18</v>
      </c>
      <c r="C27" s="11">
        <v>869</v>
      </c>
      <c r="D27" s="11">
        <v>522</v>
      </c>
      <c r="E27" s="11">
        <v>347</v>
      </c>
      <c r="F27" s="11">
        <v>27</v>
      </c>
      <c r="G27" s="11">
        <v>19</v>
      </c>
      <c r="H27" s="11">
        <v>8</v>
      </c>
      <c r="I27" s="11">
        <v>961</v>
      </c>
      <c r="J27" s="11">
        <v>568</v>
      </c>
      <c r="K27" s="11">
        <v>393</v>
      </c>
      <c r="L27" s="11">
        <v>6</v>
      </c>
      <c r="M27" s="11">
        <v>6</v>
      </c>
      <c r="N27" s="11">
        <v>0</v>
      </c>
    </row>
    <row r="28" spans="2:14" ht="20.100000000000001" customHeight="1" thickBot="1" x14ac:dyDescent="0.25">
      <c r="B28" s="9" t="s">
        <v>19</v>
      </c>
      <c r="C28" s="12">
        <f>SUM(C11:C27)</f>
        <v>176483</v>
      </c>
      <c r="D28" s="12">
        <f t="shared" ref="D28:H28" si="0">SUM(D11:D27)</f>
        <v>115892</v>
      </c>
      <c r="E28" s="12">
        <f t="shared" si="0"/>
        <v>60591</v>
      </c>
      <c r="F28" s="12">
        <f t="shared" si="0"/>
        <v>667</v>
      </c>
      <c r="G28" s="12">
        <f t="shared" si="0"/>
        <v>529</v>
      </c>
      <c r="H28" s="12">
        <f t="shared" si="0"/>
        <v>138</v>
      </c>
      <c r="I28" s="12">
        <f>SUM(I11:I27)</f>
        <v>193521</v>
      </c>
      <c r="J28" s="12">
        <f t="shared" ref="J28:N28" si="1">SUM(J11:J27)</f>
        <v>125826</v>
      </c>
      <c r="K28" s="12">
        <f t="shared" si="1"/>
        <v>67695</v>
      </c>
      <c r="L28" s="12">
        <f t="shared" si="1"/>
        <v>535</v>
      </c>
      <c r="M28" s="12">
        <f t="shared" si="1"/>
        <v>411</v>
      </c>
      <c r="N28" s="12">
        <f t="shared" si="1"/>
        <v>124</v>
      </c>
    </row>
    <row r="29" spans="2:14" x14ac:dyDescent="0.2"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</row>
    <row r="31" spans="2:14" ht="39.75" customHeight="1" thickBot="1" x14ac:dyDescent="0.25">
      <c r="C31" s="32" t="s">
        <v>120</v>
      </c>
      <c r="D31" s="33"/>
      <c r="E31" s="33"/>
      <c r="F31" s="32" t="s">
        <v>120</v>
      </c>
      <c r="G31" s="33"/>
      <c r="H31" s="33"/>
    </row>
    <row r="32" spans="2:14" ht="57.75" thickBot="1" x14ac:dyDescent="0.25">
      <c r="C32" s="10" t="s">
        <v>36</v>
      </c>
      <c r="D32" s="10" t="s">
        <v>37</v>
      </c>
      <c r="E32" s="10" t="s">
        <v>38</v>
      </c>
      <c r="F32" s="10" t="s">
        <v>112</v>
      </c>
      <c r="G32" s="10" t="s">
        <v>113</v>
      </c>
      <c r="H32" s="10" t="s">
        <v>114</v>
      </c>
    </row>
    <row r="33" spans="2:8" ht="20.100000000000001" customHeight="1" thickBot="1" x14ac:dyDescent="0.25">
      <c r="B33" s="5" t="s">
        <v>2</v>
      </c>
      <c r="C33" s="14">
        <f t="shared" ref="C33:C50" si="2">IF(C11&gt;0,(I11-C11)/C11,"-")</f>
        <v>3.8477756694075479E-2</v>
      </c>
      <c r="D33" s="14">
        <f t="shared" ref="D33:D50" si="3">IF(D11&gt;0,(J11-D11)/D11,"-")</f>
        <v>5.5467456038340912E-2</v>
      </c>
      <c r="E33" s="14">
        <f t="shared" ref="E33:E50" si="4">IF(E11&gt;0,(K11-E11)/E11,"-")</f>
        <v>-1.1915961116337409E-2</v>
      </c>
      <c r="F33" s="14">
        <f t="shared" ref="F33:F50" si="5">IF(F11&gt;0,(L11-F11)/F11,"-")</f>
        <v>0.16666666666666666</v>
      </c>
      <c r="G33" s="14">
        <f t="shared" ref="G33:G50" si="6">IF(G11&gt;0,(M11-G11)/G11,"-")</f>
        <v>0.17948717948717949</v>
      </c>
      <c r="H33" s="14">
        <f t="shared" ref="H33:H50" si="7">IF(H11&gt;0,(N11-H11)/H11,"-")</f>
        <v>8.3333333333333329E-2</v>
      </c>
    </row>
    <row r="34" spans="2:8" ht="20.100000000000001" customHeight="1" thickBot="1" x14ac:dyDescent="0.25">
      <c r="B34" s="6" t="s">
        <v>3</v>
      </c>
      <c r="C34" s="14">
        <f t="shared" si="2"/>
        <v>0.21509341199606685</v>
      </c>
      <c r="D34" s="14">
        <f t="shared" si="3"/>
        <v>0.23364888123924268</v>
      </c>
      <c r="E34" s="14">
        <f t="shared" si="4"/>
        <v>0.19036697247706422</v>
      </c>
      <c r="F34" s="14">
        <f t="shared" si="5"/>
        <v>9.6774193548387094E-2</v>
      </c>
      <c r="G34" s="14">
        <f t="shared" si="6"/>
        <v>0.29411764705882354</v>
      </c>
      <c r="H34" s="14">
        <f t="shared" si="7"/>
        <v>-0.14285714285714285</v>
      </c>
    </row>
    <row r="35" spans="2:8" ht="20.100000000000001" customHeight="1" thickBot="1" x14ac:dyDescent="0.25">
      <c r="B35" s="6" t="s">
        <v>4</v>
      </c>
      <c r="C35" s="14">
        <f t="shared" si="2"/>
        <v>0.16751613999320422</v>
      </c>
      <c r="D35" s="14">
        <f t="shared" si="3"/>
        <v>0.13183972425678586</v>
      </c>
      <c r="E35" s="14">
        <f t="shared" si="4"/>
        <v>0.30064308681672025</v>
      </c>
      <c r="F35" s="14">
        <f t="shared" si="5"/>
        <v>-0.23684210526315788</v>
      </c>
      <c r="G35" s="14">
        <f t="shared" si="6"/>
        <v>-0.36363636363636365</v>
      </c>
      <c r="H35" s="14">
        <f t="shared" si="7"/>
        <v>0.6</v>
      </c>
    </row>
    <row r="36" spans="2:8" ht="20.100000000000001" customHeight="1" thickBot="1" x14ac:dyDescent="0.25">
      <c r="B36" s="6" t="s">
        <v>5</v>
      </c>
      <c r="C36" s="14">
        <f t="shared" si="2"/>
        <v>0.16344383057090239</v>
      </c>
      <c r="D36" s="14">
        <f t="shared" si="3"/>
        <v>0.14730878186968838</v>
      </c>
      <c r="E36" s="14">
        <f t="shared" si="4"/>
        <v>0.18251841929002011</v>
      </c>
      <c r="F36" s="14">
        <f t="shared" si="5"/>
        <v>-0.66666666666666663</v>
      </c>
      <c r="G36" s="14">
        <f t="shared" si="6"/>
        <v>-0.66666666666666663</v>
      </c>
      <c r="H36" s="14" t="str">
        <f t="shared" si="7"/>
        <v>-</v>
      </c>
    </row>
    <row r="37" spans="2:8" ht="20.100000000000001" customHeight="1" thickBot="1" x14ac:dyDescent="0.25">
      <c r="B37" s="6" t="s">
        <v>6</v>
      </c>
      <c r="C37" s="14">
        <f t="shared" si="2"/>
        <v>0.17683365908857113</v>
      </c>
      <c r="D37" s="14">
        <f t="shared" si="3"/>
        <v>0.1278225273999736</v>
      </c>
      <c r="E37" s="14">
        <f t="shared" si="4"/>
        <v>0.34962756052141525</v>
      </c>
      <c r="F37" s="14">
        <f t="shared" si="5"/>
        <v>-0.46153846153846156</v>
      </c>
      <c r="G37" s="14">
        <f t="shared" si="6"/>
        <v>-0.69230769230769229</v>
      </c>
      <c r="H37" s="14" t="str">
        <f t="shared" si="7"/>
        <v>-</v>
      </c>
    </row>
    <row r="38" spans="2:8" ht="20.100000000000001" customHeight="1" thickBot="1" x14ac:dyDescent="0.25">
      <c r="B38" s="6" t="s">
        <v>7</v>
      </c>
      <c r="C38" s="14">
        <f t="shared" si="2"/>
        <v>0.11499760421657883</v>
      </c>
      <c r="D38" s="14">
        <f t="shared" si="3"/>
        <v>6.9319640564826701E-2</v>
      </c>
      <c r="E38" s="14">
        <f t="shared" si="4"/>
        <v>0.2495274102079395</v>
      </c>
      <c r="F38" s="14">
        <f t="shared" si="5"/>
        <v>-0.52941176470588236</v>
      </c>
      <c r="G38" s="14">
        <f t="shared" si="6"/>
        <v>-0.5714285714285714</v>
      </c>
      <c r="H38" s="14">
        <f t="shared" si="7"/>
        <v>-0.33333333333333331</v>
      </c>
    </row>
    <row r="39" spans="2:8" ht="20.100000000000001" customHeight="1" thickBot="1" x14ac:dyDescent="0.25">
      <c r="B39" s="6" t="s">
        <v>8</v>
      </c>
      <c r="C39" s="14">
        <f t="shared" si="2"/>
        <v>0.12601914214817442</v>
      </c>
      <c r="D39" s="14">
        <f t="shared" si="3"/>
        <v>7.829093603358854E-2</v>
      </c>
      <c r="E39" s="14">
        <f t="shared" si="4"/>
        <v>0.24733207784055242</v>
      </c>
      <c r="F39" s="14">
        <f t="shared" si="5"/>
        <v>0.6428571428571429</v>
      </c>
      <c r="G39" s="14">
        <f t="shared" si="6"/>
        <v>0.25</v>
      </c>
      <c r="H39" s="14">
        <f t="shared" si="7"/>
        <v>3</v>
      </c>
    </row>
    <row r="40" spans="2:8" ht="20.100000000000001" customHeight="1" thickBot="1" x14ac:dyDescent="0.25">
      <c r="B40" s="6" t="s">
        <v>9</v>
      </c>
      <c r="C40" s="14">
        <f t="shared" si="2"/>
        <v>4.7634530970573893E-2</v>
      </c>
      <c r="D40" s="14">
        <f t="shared" si="3"/>
        <v>7.399577167019028E-2</v>
      </c>
      <c r="E40" s="14">
        <f t="shared" si="4"/>
        <v>-1.1615628299894404E-2</v>
      </c>
      <c r="F40" s="14">
        <f t="shared" si="5"/>
        <v>-0.43478260869565216</v>
      </c>
      <c r="G40" s="14">
        <f t="shared" si="6"/>
        <v>-0.375</v>
      </c>
      <c r="H40" s="14">
        <f t="shared" si="7"/>
        <v>-0.5714285714285714</v>
      </c>
    </row>
    <row r="41" spans="2:8" ht="20.100000000000001" customHeight="1" thickBot="1" x14ac:dyDescent="0.25">
      <c r="B41" s="6" t="s">
        <v>10</v>
      </c>
      <c r="C41" s="14">
        <f t="shared" si="2"/>
        <v>8.5055853637083303E-2</v>
      </c>
      <c r="D41" s="14">
        <f t="shared" si="3"/>
        <v>7.8288260602335583E-2</v>
      </c>
      <c r="E41" s="14">
        <f t="shared" si="4"/>
        <v>9.4116436947130219E-2</v>
      </c>
      <c r="F41" s="14">
        <f t="shared" si="5"/>
        <v>0.79411764705882348</v>
      </c>
      <c r="G41" s="14">
        <f t="shared" si="6"/>
        <v>0.76</v>
      </c>
      <c r="H41" s="14">
        <f t="shared" si="7"/>
        <v>0.88888888888888884</v>
      </c>
    </row>
    <row r="42" spans="2:8" ht="20.100000000000001" customHeight="1" thickBot="1" x14ac:dyDescent="0.25">
      <c r="B42" s="6" t="s">
        <v>11</v>
      </c>
      <c r="C42" s="14">
        <f t="shared" si="2"/>
        <v>0.1405586772850386</v>
      </c>
      <c r="D42" s="14">
        <f t="shared" si="3"/>
        <v>0.14914248021108178</v>
      </c>
      <c r="E42" s="14">
        <f t="shared" si="4"/>
        <v>0.12697086770387386</v>
      </c>
      <c r="F42" s="14">
        <f t="shared" si="5"/>
        <v>-0.19230769230769232</v>
      </c>
      <c r="G42" s="14">
        <f t="shared" si="6"/>
        <v>-0.34375</v>
      </c>
      <c r="H42" s="14">
        <f t="shared" si="7"/>
        <v>0.5</v>
      </c>
    </row>
    <row r="43" spans="2:8" ht="20.100000000000001" customHeight="1" thickBot="1" x14ac:dyDescent="0.25">
      <c r="B43" s="6" t="s">
        <v>12</v>
      </c>
      <c r="C43" s="14">
        <f t="shared" si="2"/>
        <v>-5.5785782594835832E-2</v>
      </c>
      <c r="D43" s="14">
        <f t="shared" si="3"/>
        <v>-7.8754578754578752E-2</v>
      </c>
      <c r="E43" s="14">
        <f t="shared" si="4"/>
        <v>9.8280098280098274E-2</v>
      </c>
      <c r="F43" s="14">
        <f t="shared" si="5"/>
        <v>-0.83582089552238803</v>
      </c>
      <c r="G43" s="14">
        <f t="shared" si="6"/>
        <v>-0.828125</v>
      </c>
      <c r="H43" s="14">
        <f t="shared" si="7"/>
        <v>-1</v>
      </c>
    </row>
    <row r="44" spans="2:8" ht="20.100000000000001" customHeight="1" thickBot="1" x14ac:dyDescent="0.25">
      <c r="B44" s="6" t="s">
        <v>13</v>
      </c>
      <c r="C44" s="14">
        <f t="shared" si="2"/>
        <v>7.6099537037037035E-2</v>
      </c>
      <c r="D44" s="14">
        <f t="shared" si="3"/>
        <v>3.3303808680248008E-2</v>
      </c>
      <c r="E44" s="14">
        <f t="shared" si="4"/>
        <v>0.26677190213101815</v>
      </c>
      <c r="F44" s="14">
        <f t="shared" si="5"/>
        <v>-1.2658227848101266E-2</v>
      </c>
      <c r="G44" s="14">
        <f t="shared" si="6"/>
        <v>-5.6338028169014086E-2</v>
      </c>
      <c r="H44" s="14">
        <f t="shared" si="7"/>
        <v>0.375</v>
      </c>
    </row>
    <row r="45" spans="2:8" ht="20.100000000000001" customHeight="1" thickBot="1" x14ac:dyDescent="0.25">
      <c r="B45" s="6" t="s">
        <v>14</v>
      </c>
      <c r="C45" s="14">
        <f t="shared" si="2"/>
        <v>8.6624203821656046E-2</v>
      </c>
      <c r="D45" s="14">
        <f t="shared" si="3"/>
        <v>8.0281690140845074E-2</v>
      </c>
      <c r="E45" s="14">
        <f t="shared" si="4"/>
        <v>9.4651952461799665E-2</v>
      </c>
      <c r="F45" s="14">
        <f t="shared" si="5"/>
        <v>-0.6333333333333333</v>
      </c>
      <c r="G45" s="14">
        <f t="shared" si="6"/>
        <v>-0.5</v>
      </c>
      <c r="H45" s="14">
        <f t="shared" si="7"/>
        <v>-0.7857142857142857</v>
      </c>
    </row>
    <row r="46" spans="2:8" ht="20.100000000000001" customHeight="1" thickBot="1" x14ac:dyDescent="0.25">
      <c r="B46" s="6" t="s">
        <v>15</v>
      </c>
      <c r="C46" s="14">
        <f t="shared" si="2"/>
        <v>0.1208248987854251</v>
      </c>
      <c r="D46" s="14">
        <f t="shared" si="3"/>
        <v>0.13002600520104021</v>
      </c>
      <c r="E46" s="14">
        <f t="shared" si="4"/>
        <v>0.10499139414802065</v>
      </c>
      <c r="F46" s="14">
        <f t="shared" si="5"/>
        <v>0.13636363636363635</v>
      </c>
      <c r="G46" s="14">
        <f t="shared" si="6"/>
        <v>0.55555555555555558</v>
      </c>
      <c r="H46" s="14">
        <f t="shared" si="7"/>
        <v>-0.52941176470588236</v>
      </c>
    </row>
    <row r="47" spans="2:8" ht="20.100000000000001" customHeight="1" thickBot="1" x14ac:dyDescent="0.25">
      <c r="B47" s="6" t="s">
        <v>16</v>
      </c>
      <c r="C47" s="14">
        <f t="shared" si="2"/>
        <v>0.28273809523809523</v>
      </c>
      <c r="D47" s="14">
        <f t="shared" si="3"/>
        <v>0.10957854406130269</v>
      </c>
      <c r="E47" s="14">
        <f t="shared" si="4"/>
        <v>0.49856733524355301</v>
      </c>
      <c r="F47" s="14">
        <f t="shared" si="5"/>
        <v>-0.69230769230769229</v>
      </c>
      <c r="G47" s="14">
        <f t="shared" si="6"/>
        <v>-0.81818181818181823</v>
      </c>
      <c r="H47" s="14">
        <f t="shared" si="7"/>
        <v>0</v>
      </c>
    </row>
    <row r="48" spans="2:8" ht="20.100000000000001" customHeight="1" thickBot="1" x14ac:dyDescent="0.25">
      <c r="B48" s="7" t="s">
        <v>17</v>
      </c>
      <c r="C48" s="14">
        <f t="shared" si="2"/>
        <v>6.5217391304347824E-2</v>
      </c>
      <c r="D48" s="14">
        <f t="shared" si="3"/>
        <v>-1.6592920353982301E-3</v>
      </c>
      <c r="E48" s="14">
        <f t="shared" si="4"/>
        <v>0.16368078175895764</v>
      </c>
      <c r="F48" s="14">
        <f t="shared" si="5"/>
        <v>-0.53191489361702127</v>
      </c>
      <c r="G48" s="14">
        <f t="shared" si="6"/>
        <v>-0.55555555555555558</v>
      </c>
      <c r="H48" s="14">
        <f t="shared" si="7"/>
        <v>-0.5</v>
      </c>
    </row>
    <row r="49" spans="2:8" ht="20.100000000000001" customHeight="1" thickBot="1" x14ac:dyDescent="0.25">
      <c r="B49" s="8" t="s">
        <v>18</v>
      </c>
      <c r="C49" s="14">
        <f t="shared" si="2"/>
        <v>0.10586881472957423</v>
      </c>
      <c r="D49" s="14">
        <f t="shared" si="3"/>
        <v>8.8122605363984668E-2</v>
      </c>
      <c r="E49" s="14">
        <f t="shared" si="4"/>
        <v>0.13256484149855907</v>
      </c>
      <c r="F49" s="14">
        <f t="shared" si="5"/>
        <v>-0.77777777777777779</v>
      </c>
      <c r="G49" s="14">
        <f t="shared" si="6"/>
        <v>-0.68421052631578949</v>
      </c>
      <c r="H49" s="14">
        <f t="shared" si="7"/>
        <v>-1</v>
      </c>
    </row>
    <row r="50" spans="2:8" ht="20.100000000000001" customHeight="1" thickBot="1" x14ac:dyDescent="0.25">
      <c r="B50" s="9" t="s">
        <v>19</v>
      </c>
      <c r="C50" s="15">
        <f t="shared" si="2"/>
        <v>9.6541876554682327E-2</v>
      </c>
      <c r="D50" s="15">
        <f t="shared" si="3"/>
        <v>8.5717737203603359E-2</v>
      </c>
      <c r="E50" s="15">
        <f t="shared" si="4"/>
        <v>0.11724513541615092</v>
      </c>
      <c r="F50" s="15">
        <f t="shared" si="5"/>
        <v>-0.19790104947526238</v>
      </c>
      <c r="G50" s="15">
        <f t="shared" si="6"/>
        <v>-0.22306238185255198</v>
      </c>
      <c r="H50" s="15">
        <f t="shared" si="7"/>
        <v>-0.10144927536231885</v>
      </c>
    </row>
    <row r="53" spans="2:8" ht="25.5" customHeight="1" x14ac:dyDescent="0.2">
      <c r="B53" s="49" t="s">
        <v>118</v>
      </c>
      <c r="C53" s="49"/>
      <c r="D53" s="49"/>
      <c r="E53" s="49"/>
      <c r="F53" s="49"/>
      <c r="G53" s="49"/>
    </row>
  </sheetData>
  <mergeCells count="5">
    <mergeCell ref="B53:G53"/>
    <mergeCell ref="F31:H31"/>
    <mergeCell ref="C31:E31"/>
    <mergeCell ref="I9:N9"/>
    <mergeCell ref="C9:H9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8:N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2.75" bestFit="1" customWidth="1"/>
    <col min="4" max="4" width="13.375" bestFit="1" customWidth="1"/>
    <col min="5" max="5" width="12.125" bestFit="1" customWidth="1"/>
    <col min="6" max="6" width="12.5" bestFit="1" customWidth="1"/>
    <col min="7" max="7" width="10.5" bestFit="1" customWidth="1"/>
    <col min="8" max="8" width="13.375" bestFit="1" customWidth="1"/>
    <col min="9" max="9" width="12.125" bestFit="1" customWidth="1"/>
    <col min="10" max="10" width="12.5" bestFit="1" customWidth="1"/>
    <col min="11" max="11" width="10.5" bestFit="1" customWidth="1"/>
    <col min="12" max="12" width="13.375" bestFit="1" customWidth="1"/>
    <col min="13" max="13" width="12.125" bestFit="1" customWidth="1"/>
    <col min="14" max="14" width="12.5" bestFit="1" customWidth="1"/>
    <col min="15" max="18" width="20.625" customWidth="1"/>
    <col min="19" max="19" width="11.875" customWidth="1"/>
  </cols>
  <sheetData>
    <row r="8" spans="2:14" ht="37.5" customHeight="1" x14ac:dyDescent="0.2"/>
    <row r="9" spans="2:14" ht="44.25" customHeight="1" thickBot="1" x14ac:dyDescent="0.25">
      <c r="C9" s="32">
        <v>2022</v>
      </c>
      <c r="D9" s="33"/>
      <c r="E9" s="33"/>
      <c r="F9" s="33"/>
      <c r="G9" s="33">
        <v>2023</v>
      </c>
      <c r="H9" s="33"/>
      <c r="I9" s="33"/>
      <c r="J9" s="33"/>
      <c r="K9" s="33" t="s">
        <v>120</v>
      </c>
      <c r="L9" s="33"/>
      <c r="M9" s="33"/>
      <c r="N9" s="33"/>
    </row>
    <row r="10" spans="2:14" ht="44.25" customHeight="1" thickBot="1" x14ac:dyDescent="0.25">
      <c r="C10" s="10" t="s">
        <v>39</v>
      </c>
      <c r="D10" s="10" t="s">
        <v>40</v>
      </c>
      <c r="E10" s="10" t="s">
        <v>41</v>
      </c>
      <c r="F10" s="10" t="s">
        <v>42</v>
      </c>
      <c r="G10" s="10" t="s">
        <v>39</v>
      </c>
      <c r="H10" s="10" t="s">
        <v>40</v>
      </c>
      <c r="I10" s="10" t="s">
        <v>41</v>
      </c>
      <c r="J10" s="10" t="s">
        <v>42</v>
      </c>
      <c r="K10" s="10" t="s">
        <v>39</v>
      </c>
      <c r="L10" s="10" t="s">
        <v>40</v>
      </c>
      <c r="M10" s="10" t="s">
        <v>41</v>
      </c>
      <c r="N10" s="10" t="s">
        <v>42</v>
      </c>
    </row>
    <row r="11" spans="2:14" ht="20.100000000000001" customHeight="1" thickBot="1" x14ac:dyDescent="0.25">
      <c r="B11" s="5" t="s">
        <v>2</v>
      </c>
      <c r="C11" s="11">
        <v>8439</v>
      </c>
      <c r="D11" s="11">
        <v>61</v>
      </c>
      <c r="E11" s="11">
        <v>6387</v>
      </c>
      <c r="F11" s="11">
        <v>1991</v>
      </c>
      <c r="G11" s="11">
        <v>8790</v>
      </c>
      <c r="H11" s="11">
        <v>69</v>
      </c>
      <c r="I11" s="11">
        <v>6791</v>
      </c>
      <c r="J11" s="11">
        <v>1930</v>
      </c>
      <c r="K11" s="14">
        <f>IF(C11=0,"-",(G11-C11)/C11)</f>
        <v>4.1592605758976185E-2</v>
      </c>
      <c r="L11" s="14">
        <f>IF(D11=0,"-",(H11-D11)/D11)</f>
        <v>0.13114754098360656</v>
      </c>
      <c r="M11" s="14">
        <f>IF(E11=0,"-",(I11-E11)/E11)</f>
        <v>6.3253483638640987E-2</v>
      </c>
      <c r="N11" s="14">
        <f>IF(F11=0,"-",(J11-F11)/F11)</f>
        <v>-3.0637870416875941E-2</v>
      </c>
    </row>
    <row r="12" spans="2:14" ht="20.100000000000001" customHeight="1" thickBot="1" x14ac:dyDescent="0.25">
      <c r="B12" s="6" t="s">
        <v>3</v>
      </c>
      <c r="C12" s="11">
        <v>951</v>
      </c>
      <c r="D12" s="11">
        <v>9</v>
      </c>
      <c r="E12" s="11">
        <v>801</v>
      </c>
      <c r="F12" s="11">
        <v>141</v>
      </c>
      <c r="G12" s="11">
        <v>970</v>
      </c>
      <c r="H12" s="11">
        <v>0</v>
      </c>
      <c r="I12" s="11">
        <v>837</v>
      </c>
      <c r="J12" s="11">
        <v>133</v>
      </c>
      <c r="K12" s="14">
        <f t="shared" ref="K12:N28" si="0">IF(C12=0,"-",(G12-C12)/C12)</f>
        <v>1.9978969505783387E-2</v>
      </c>
      <c r="L12" s="14">
        <f t="shared" si="0"/>
        <v>-1</v>
      </c>
      <c r="M12" s="14">
        <f t="shared" si="0"/>
        <v>4.49438202247191E-2</v>
      </c>
      <c r="N12" s="14">
        <f t="shared" si="0"/>
        <v>-5.6737588652482268E-2</v>
      </c>
    </row>
    <row r="13" spans="2:14" ht="20.100000000000001" customHeight="1" thickBot="1" x14ac:dyDescent="0.25">
      <c r="B13" s="6" t="s">
        <v>4</v>
      </c>
      <c r="C13" s="11">
        <v>869</v>
      </c>
      <c r="D13" s="11">
        <v>3</v>
      </c>
      <c r="E13" s="11">
        <v>662</v>
      </c>
      <c r="F13" s="11">
        <v>204</v>
      </c>
      <c r="G13" s="11">
        <v>894</v>
      </c>
      <c r="H13" s="11">
        <v>3</v>
      </c>
      <c r="I13" s="11">
        <v>677</v>
      </c>
      <c r="J13" s="11">
        <v>214</v>
      </c>
      <c r="K13" s="14">
        <f t="shared" si="0"/>
        <v>2.8768699654775604E-2</v>
      </c>
      <c r="L13" s="14">
        <f t="shared" si="0"/>
        <v>0</v>
      </c>
      <c r="M13" s="14">
        <f t="shared" si="0"/>
        <v>2.2658610271903322E-2</v>
      </c>
      <c r="N13" s="14">
        <f t="shared" si="0"/>
        <v>4.9019607843137254E-2</v>
      </c>
    </row>
    <row r="14" spans="2:14" ht="20.100000000000001" customHeight="1" thickBot="1" x14ac:dyDescent="0.25">
      <c r="B14" s="6" t="s">
        <v>5</v>
      </c>
      <c r="C14" s="11">
        <v>1396</v>
      </c>
      <c r="D14" s="11">
        <v>0</v>
      </c>
      <c r="E14" s="11">
        <v>1123</v>
      </c>
      <c r="F14" s="11">
        <v>273</v>
      </c>
      <c r="G14" s="11">
        <v>1631</v>
      </c>
      <c r="H14" s="11">
        <v>0</v>
      </c>
      <c r="I14" s="11">
        <v>1372</v>
      </c>
      <c r="J14" s="11">
        <v>258</v>
      </c>
      <c r="K14" s="14">
        <f t="shared" si="0"/>
        <v>0.16833810888252149</v>
      </c>
      <c r="L14" s="14" t="str">
        <f t="shared" si="0"/>
        <v>-</v>
      </c>
      <c r="M14" s="14">
        <f t="shared" si="0"/>
        <v>0.22172751558325912</v>
      </c>
      <c r="N14" s="14">
        <f t="shared" si="0"/>
        <v>-5.4945054945054944E-2</v>
      </c>
    </row>
    <row r="15" spans="2:14" ht="20.100000000000001" customHeight="1" thickBot="1" x14ac:dyDescent="0.25">
      <c r="B15" s="6" t="s">
        <v>6</v>
      </c>
      <c r="C15" s="11">
        <v>1854</v>
      </c>
      <c r="D15" s="11">
        <v>0</v>
      </c>
      <c r="E15" s="11">
        <v>1329</v>
      </c>
      <c r="F15" s="11">
        <v>525</v>
      </c>
      <c r="G15" s="11">
        <v>1881</v>
      </c>
      <c r="H15" s="11">
        <v>13</v>
      </c>
      <c r="I15" s="11">
        <v>1461</v>
      </c>
      <c r="J15" s="11">
        <v>407</v>
      </c>
      <c r="K15" s="14">
        <f t="shared" si="0"/>
        <v>1.4563106796116505E-2</v>
      </c>
      <c r="L15" s="14" t="str">
        <f t="shared" si="0"/>
        <v>-</v>
      </c>
      <c r="M15" s="14">
        <f t="shared" si="0"/>
        <v>9.9322799097065456E-2</v>
      </c>
      <c r="N15" s="14">
        <f t="shared" si="0"/>
        <v>-0.22476190476190477</v>
      </c>
    </row>
    <row r="16" spans="2:14" ht="20.100000000000001" customHeight="1" thickBot="1" x14ac:dyDescent="0.25">
      <c r="B16" s="6" t="s">
        <v>7</v>
      </c>
      <c r="C16" s="11">
        <v>405</v>
      </c>
      <c r="D16" s="11">
        <v>0</v>
      </c>
      <c r="E16" s="11">
        <v>255</v>
      </c>
      <c r="F16" s="11">
        <v>150</v>
      </c>
      <c r="G16" s="11">
        <v>485</v>
      </c>
      <c r="H16" s="11">
        <v>0</v>
      </c>
      <c r="I16" s="11">
        <v>314</v>
      </c>
      <c r="J16" s="11">
        <v>171</v>
      </c>
      <c r="K16" s="14">
        <f t="shared" si="0"/>
        <v>0.19753086419753085</v>
      </c>
      <c r="L16" s="14" t="str">
        <f t="shared" si="0"/>
        <v>-</v>
      </c>
      <c r="M16" s="14">
        <f t="shared" si="0"/>
        <v>0.23137254901960785</v>
      </c>
      <c r="N16" s="14">
        <f t="shared" si="0"/>
        <v>0.14000000000000001</v>
      </c>
    </row>
    <row r="17" spans="2:14" ht="20.100000000000001" customHeight="1" thickBot="1" x14ac:dyDescent="0.25">
      <c r="B17" s="6" t="s">
        <v>8</v>
      </c>
      <c r="C17" s="11">
        <v>1678</v>
      </c>
      <c r="D17" s="11">
        <v>3</v>
      </c>
      <c r="E17" s="11">
        <v>1245</v>
      </c>
      <c r="F17" s="11">
        <v>430</v>
      </c>
      <c r="G17" s="11">
        <v>1858</v>
      </c>
      <c r="H17" s="11">
        <v>3</v>
      </c>
      <c r="I17" s="11">
        <v>1410</v>
      </c>
      <c r="J17" s="11">
        <v>445</v>
      </c>
      <c r="K17" s="14">
        <f t="shared" si="0"/>
        <v>0.10727056019070322</v>
      </c>
      <c r="L17" s="14">
        <f t="shared" si="0"/>
        <v>0</v>
      </c>
      <c r="M17" s="14">
        <f t="shared" si="0"/>
        <v>0.13253012048192772</v>
      </c>
      <c r="N17" s="14">
        <f t="shared" si="0"/>
        <v>3.4883720930232558E-2</v>
      </c>
    </row>
    <row r="18" spans="2:14" ht="20.100000000000001" customHeight="1" thickBot="1" x14ac:dyDescent="0.25">
      <c r="B18" s="6" t="s">
        <v>9</v>
      </c>
      <c r="C18" s="11">
        <v>1718</v>
      </c>
      <c r="D18" s="11">
        <v>3</v>
      </c>
      <c r="E18" s="11">
        <v>1284</v>
      </c>
      <c r="F18" s="11">
        <v>431</v>
      </c>
      <c r="G18" s="11">
        <v>2004</v>
      </c>
      <c r="H18" s="11">
        <v>4</v>
      </c>
      <c r="I18" s="11">
        <v>1442</v>
      </c>
      <c r="J18" s="11">
        <v>558</v>
      </c>
      <c r="K18" s="14">
        <f t="shared" si="0"/>
        <v>0.16647264260768335</v>
      </c>
      <c r="L18" s="14">
        <f t="shared" si="0"/>
        <v>0.33333333333333331</v>
      </c>
      <c r="M18" s="14">
        <f t="shared" si="0"/>
        <v>0.12305295950155763</v>
      </c>
      <c r="N18" s="14">
        <f t="shared" si="0"/>
        <v>0.29466357308584684</v>
      </c>
    </row>
    <row r="19" spans="2:14" ht="20.100000000000001" customHeight="1" thickBot="1" x14ac:dyDescent="0.25">
      <c r="B19" s="6" t="s">
        <v>10</v>
      </c>
      <c r="C19" s="11">
        <v>5454</v>
      </c>
      <c r="D19" s="11">
        <v>17</v>
      </c>
      <c r="E19" s="11">
        <v>2552</v>
      </c>
      <c r="F19" s="11">
        <v>2885</v>
      </c>
      <c r="G19" s="11">
        <v>6034</v>
      </c>
      <c r="H19" s="11">
        <v>30</v>
      </c>
      <c r="I19" s="11">
        <v>2871</v>
      </c>
      <c r="J19" s="11">
        <v>3133</v>
      </c>
      <c r="K19" s="14">
        <f t="shared" si="0"/>
        <v>0.10634396773010635</v>
      </c>
      <c r="L19" s="14">
        <f t="shared" si="0"/>
        <v>0.76470588235294112</v>
      </c>
      <c r="M19" s="14">
        <f t="shared" si="0"/>
        <v>0.125</v>
      </c>
      <c r="N19" s="14">
        <f t="shared" si="0"/>
        <v>8.596187175043328E-2</v>
      </c>
    </row>
    <row r="20" spans="2:14" ht="20.100000000000001" customHeight="1" thickBot="1" x14ac:dyDescent="0.25">
      <c r="B20" s="6" t="s">
        <v>11</v>
      </c>
      <c r="C20" s="11">
        <v>5458</v>
      </c>
      <c r="D20" s="11">
        <v>52</v>
      </c>
      <c r="E20" s="11">
        <v>4518</v>
      </c>
      <c r="F20" s="11">
        <v>888</v>
      </c>
      <c r="G20" s="11">
        <v>5373</v>
      </c>
      <c r="H20" s="11">
        <v>49</v>
      </c>
      <c r="I20" s="11">
        <v>4286</v>
      </c>
      <c r="J20" s="11">
        <v>1038</v>
      </c>
      <c r="K20" s="14">
        <f t="shared" si="0"/>
        <v>-1.5573470135580799E-2</v>
      </c>
      <c r="L20" s="14">
        <f t="shared" si="0"/>
        <v>-5.7692307692307696E-2</v>
      </c>
      <c r="M20" s="14">
        <f t="shared" si="0"/>
        <v>-5.1350154935812305E-2</v>
      </c>
      <c r="N20" s="14">
        <f t="shared" si="0"/>
        <v>0.16891891891891891</v>
      </c>
    </row>
    <row r="21" spans="2:14" ht="20.100000000000001" customHeight="1" thickBot="1" x14ac:dyDescent="0.25">
      <c r="B21" s="6" t="s">
        <v>12</v>
      </c>
      <c r="C21" s="11">
        <v>912</v>
      </c>
      <c r="D21" s="11">
        <v>12</v>
      </c>
      <c r="E21" s="11">
        <v>696</v>
      </c>
      <c r="F21" s="11">
        <v>204</v>
      </c>
      <c r="G21" s="11">
        <v>792</v>
      </c>
      <c r="H21" s="11">
        <v>0</v>
      </c>
      <c r="I21" s="11">
        <v>629</v>
      </c>
      <c r="J21" s="11">
        <v>163</v>
      </c>
      <c r="K21" s="14">
        <f t="shared" si="0"/>
        <v>-0.13157894736842105</v>
      </c>
      <c r="L21" s="14">
        <f t="shared" si="0"/>
        <v>-1</v>
      </c>
      <c r="M21" s="14">
        <f t="shared" si="0"/>
        <v>-9.6264367816091947E-2</v>
      </c>
      <c r="N21" s="14">
        <f t="shared" si="0"/>
        <v>-0.20098039215686275</v>
      </c>
    </row>
    <row r="22" spans="2:14" ht="20.100000000000001" customHeight="1" thickBot="1" x14ac:dyDescent="0.25">
      <c r="B22" s="6" t="s">
        <v>13</v>
      </c>
      <c r="C22" s="11">
        <v>1881</v>
      </c>
      <c r="D22" s="11">
        <v>7</v>
      </c>
      <c r="E22" s="11">
        <v>1273</v>
      </c>
      <c r="F22" s="11">
        <v>601</v>
      </c>
      <c r="G22" s="11">
        <v>1928</v>
      </c>
      <c r="H22" s="11">
        <v>2</v>
      </c>
      <c r="I22" s="11">
        <v>1299</v>
      </c>
      <c r="J22" s="11">
        <v>627</v>
      </c>
      <c r="K22" s="14">
        <f t="shared" si="0"/>
        <v>2.4986709197235512E-2</v>
      </c>
      <c r="L22" s="14">
        <f t="shared" si="0"/>
        <v>-0.7142857142857143</v>
      </c>
      <c r="M22" s="14">
        <f t="shared" si="0"/>
        <v>2.0424194815396701E-2</v>
      </c>
      <c r="N22" s="14">
        <f t="shared" si="0"/>
        <v>4.3261231281198007E-2</v>
      </c>
    </row>
    <row r="23" spans="2:14" ht="20.100000000000001" customHeight="1" thickBot="1" x14ac:dyDescent="0.25">
      <c r="B23" s="6" t="s">
        <v>14</v>
      </c>
      <c r="C23" s="11">
        <v>5564</v>
      </c>
      <c r="D23" s="11">
        <v>1</v>
      </c>
      <c r="E23" s="11">
        <v>2587</v>
      </c>
      <c r="F23" s="11">
        <v>2976</v>
      </c>
      <c r="G23" s="11">
        <v>6198</v>
      </c>
      <c r="H23" s="11">
        <v>3</v>
      </c>
      <c r="I23" s="11">
        <v>2920</v>
      </c>
      <c r="J23" s="11">
        <v>3275</v>
      </c>
      <c r="K23" s="14">
        <f t="shared" si="0"/>
        <v>0.11394680086268871</v>
      </c>
      <c r="L23" s="14">
        <f t="shared" si="0"/>
        <v>2</v>
      </c>
      <c r="M23" s="14">
        <f t="shared" si="0"/>
        <v>0.12872052570545034</v>
      </c>
      <c r="N23" s="14">
        <f t="shared" si="0"/>
        <v>0.10047043010752688</v>
      </c>
    </row>
    <row r="24" spans="2:14" ht="20.100000000000001" customHeight="1" thickBot="1" x14ac:dyDescent="0.25">
      <c r="B24" s="6" t="s">
        <v>15</v>
      </c>
      <c r="C24" s="11">
        <v>1552</v>
      </c>
      <c r="D24" s="11">
        <v>6</v>
      </c>
      <c r="E24" s="11">
        <v>1228</v>
      </c>
      <c r="F24" s="11">
        <v>318</v>
      </c>
      <c r="G24" s="11">
        <v>1724</v>
      </c>
      <c r="H24" s="11">
        <v>0</v>
      </c>
      <c r="I24" s="11">
        <v>1395</v>
      </c>
      <c r="J24" s="11">
        <v>329</v>
      </c>
      <c r="K24" s="14">
        <f t="shared" si="0"/>
        <v>0.11082474226804123</v>
      </c>
      <c r="L24" s="14">
        <f t="shared" si="0"/>
        <v>-1</v>
      </c>
      <c r="M24" s="14">
        <f t="shared" si="0"/>
        <v>0.13599348534201955</v>
      </c>
      <c r="N24" s="14">
        <f t="shared" si="0"/>
        <v>3.4591194968553458E-2</v>
      </c>
    </row>
    <row r="25" spans="2:14" ht="20.100000000000001" customHeight="1" thickBot="1" x14ac:dyDescent="0.25">
      <c r="B25" s="6" t="s">
        <v>16</v>
      </c>
      <c r="C25" s="11">
        <v>414</v>
      </c>
      <c r="D25" s="11">
        <v>0</v>
      </c>
      <c r="E25" s="11">
        <v>297</v>
      </c>
      <c r="F25" s="11">
        <v>117</v>
      </c>
      <c r="G25" s="11">
        <v>479</v>
      </c>
      <c r="H25" s="11">
        <v>0</v>
      </c>
      <c r="I25" s="11">
        <v>370</v>
      </c>
      <c r="J25" s="11">
        <v>109</v>
      </c>
      <c r="K25" s="14">
        <f t="shared" si="0"/>
        <v>0.1570048309178744</v>
      </c>
      <c r="L25" s="14" t="str">
        <f t="shared" si="0"/>
        <v>-</v>
      </c>
      <c r="M25" s="14">
        <f t="shared" si="0"/>
        <v>0.24579124579124578</v>
      </c>
      <c r="N25" s="14">
        <f t="shared" si="0"/>
        <v>-6.8376068376068383E-2</v>
      </c>
    </row>
    <row r="26" spans="2:14" ht="20.100000000000001" customHeight="1" thickBot="1" x14ac:dyDescent="0.25">
      <c r="B26" s="7" t="s">
        <v>17</v>
      </c>
      <c r="C26" s="11">
        <v>1030</v>
      </c>
      <c r="D26" s="11">
        <v>0</v>
      </c>
      <c r="E26" s="11">
        <v>713</v>
      </c>
      <c r="F26" s="11">
        <v>317</v>
      </c>
      <c r="G26" s="11">
        <v>1116</v>
      </c>
      <c r="H26" s="11">
        <v>0</v>
      </c>
      <c r="I26" s="11">
        <v>865</v>
      </c>
      <c r="J26" s="11">
        <v>251</v>
      </c>
      <c r="K26" s="14">
        <f t="shared" si="0"/>
        <v>8.3495145631067955E-2</v>
      </c>
      <c r="L26" s="14" t="str">
        <f t="shared" si="0"/>
        <v>-</v>
      </c>
      <c r="M26" s="14">
        <f t="shared" si="0"/>
        <v>0.21318373071528751</v>
      </c>
      <c r="N26" s="14">
        <f t="shared" si="0"/>
        <v>-0.20820189274447951</v>
      </c>
    </row>
    <row r="27" spans="2:14" ht="20.100000000000001" customHeight="1" thickBot="1" x14ac:dyDescent="0.25">
      <c r="B27" s="8" t="s">
        <v>18</v>
      </c>
      <c r="C27" s="11">
        <v>299</v>
      </c>
      <c r="D27" s="11">
        <v>0</v>
      </c>
      <c r="E27" s="11">
        <v>251</v>
      </c>
      <c r="F27" s="11">
        <v>48</v>
      </c>
      <c r="G27" s="11">
        <v>338</v>
      </c>
      <c r="H27" s="11">
        <v>11</v>
      </c>
      <c r="I27" s="11">
        <v>251</v>
      </c>
      <c r="J27" s="11">
        <v>76</v>
      </c>
      <c r="K27" s="14">
        <f t="shared" si="0"/>
        <v>0.13043478260869565</v>
      </c>
      <c r="L27" s="14" t="str">
        <f t="shared" si="0"/>
        <v>-</v>
      </c>
      <c r="M27" s="14">
        <f t="shared" si="0"/>
        <v>0</v>
      </c>
      <c r="N27" s="14">
        <f t="shared" si="0"/>
        <v>0.58333333333333337</v>
      </c>
    </row>
    <row r="28" spans="2:14" ht="20.100000000000001" customHeight="1" thickBot="1" x14ac:dyDescent="0.25">
      <c r="B28" s="9" t="s">
        <v>19</v>
      </c>
      <c r="C28" s="12">
        <f>SUM(C11:C27)</f>
        <v>39874</v>
      </c>
      <c r="D28" s="12">
        <f t="shared" ref="D28:F28" si="1">SUM(D11:D27)</f>
        <v>174</v>
      </c>
      <c r="E28" s="12">
        <f t="shared" si="1"/>
        <v>27201</v>
      </c>
      <c r="F28" s="12">
        <f t="shared" si="1"/>
        <v>12499</v>
      </c>
      <c r="G28" s="12">
        <f>SUM(G11:G27)</f>
        <v>42495</v>
      </c>
      <c r="H28" s="12">
        <f t="shared" ref="H28:J28" si="2">SUM(H11:H27)</f>
        <v>187</v>
      </c>
      <c r="I28" s="12">
        <f t="shared" si="2"/>
        <v>29190</v>
      </c>
      <c r="J28" s="12">
        <f t="shared" si="2"/>
        <v>13117</v>
      </c>
      <c r="K28" s="15">
        <f t="shared" si="0"/>
        <v>6.5732055976325421E-2</v>
      </c>
      <c r="L28" s="15">
        <f t="shared" si="0"/>
        <v>7.4712643678160925E-2</v>
      </c>
      <c r="M28" s="15">
        <f t="shared" si="0"/>
        <v>7.3122311679717653E-2</v>
      </c>
      <c r="N28" s="15">
        <f t="shared" si="0"/>
        <v>4.9443955516441318E-2</v>
      </c>
    </row>
    <row r="29" spans="2:14" x14ac:dyDescent="0.2">
      <c r="C29" s="20"/>
      <c r="D29" s="20"/>
      <c r="E29" s="20"/>
      <c r="F29" s="20"/>
      <c r="G29" s="20"/>
      <c r="H29" s="20"/>
      <c r="I29" s="20"/>
      <c r="J29" s="20"/>
    </row>
  </sheetData>
  <mergeCells count="3">
    <mergeCell ref="C9:F9"/>
    <mergeCell ref="G9:J9"/>
    <mergeCell ref="K9:N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9:Q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8" max="18" width="20.625" customWidth="1"/>
    <col min="19" max="19" width="11.875" customWidth="1"/>
  </cols>
  <sheetData>
    <row r="9" spans="2:17" ht="44.25" customHeight="1" thickBot="1" x14ac:dyDescent="0.25">
      <c r="C9" s="32">
        <v>2022</v>
      </c>
      <c r="D9" s="33"/>
      <c r="E9" s="33"/>
      <c r="F9" s="33"/>
      <c r="G9" s="33"/>
      <c r="H9" s="33">
        <v>2023</v>
      </c>
      <c r="I9" s="33"/>
      <c r="J9" s="33"/>
      <c r="K9" s="33"/>
      <c r="L9" s="33"/>
      <c r="M9" s="33" t="s">
        <v>120</v>
      </c>
      <c r="N9" s="33"/>
      <c r="O9" s="33"/>
      <c r="P9" s="33"/>
      <c r="Q9" s="33"/>
    </row>
    <row r="10" spans="2:17" ht="44.25" customHeight="1" thickBot="1" x14ac:dyDescent="0.25">
      <c r="C10" s="10" t="s">
        <v>43</v>
      </c>
      <c r="D10" s="10" t="s">
        <v>44</v>
      </c>
      <c r="E10" s="10" t="s">
        <v>45</v>
      </c>
      <c r="F10" s="10" t="s">
        <v>46</v>
      </c>
      <c r="G10" s="10" t="s">
        <v>47</v>
      </c>
      <c r="H10" s="10" t="s">
        <v>48</v>
      </c>
      <c r="I10" s="10" t="s">
        <v>49</v>
      </c>
      <c r="J10" s="10" t="s">
        <v>50</v>
      </c>
      <c r="K10" s="10" t="s">
        <v>51</v>
      </c>
      <c r="L10" s="10" t="s">
        <v>52</v>
      </c>
      <c r="M10" s="10" t="s">
        <v>43</v>
      </c>
      <c r="N10" s="10" t="s">
        <v>44</v>
      </c>
      <c r="O10" s="10" t="s">
        <v>45</v>
      </c>
      <c r="P10" s="10" t="s">
        <v>46</v>
      </c>
      <c r="Q10" s="10" t="s">
        <v>47</v>
      </c>
    </row>
    <row r="11" spans="2:17" ht="20.100000000000001" customHeight="1" thickBot="1" x14ac:dyDescent="0.25">
      <c r="B11" s="5" t="s">
        <v>2</v>
      </c>
      <c r="C11" s="11">
        <v>5769</v>
      </c>
      <c r="D11" s="11">
        <v>3871</v>
      </c>
      <c r="E11" s="11">
        <v>1221</v>
      </c>
      <c r="F11" s="11">
        <v>609</v>
      </c>
      <c r="G11" s="11">
        <v>68</v>
      </c>
      <c r="H11" s="11">
        <v>6472</v>
      </c>
      <c r="I11" s="11">
        <v>4617</v>
      </c>
      <c r="J11" s="11">
        <v>1244</v>
      </c>
      <c r="K11" s="11">
        <v>520</v>
      </c>
      <c r="L11" s="11">
        <v>91</v>
      </c>
      <c r="M11" s="14">
        <f>IF(C11=0,"-",(H11-C11)/C11)</f>
        <v>0.12185820766163979</v>
      </c>
      <c r="N11" s="14">
        <f>IF(D11=0,"-",(I11-D11)/D11)</f>
        <v>0.19271506070782743</v>
      </c>
      <c r="O11" s="14">
        <f>IF(E11=0,"-",(J11-E11)/E11)</f>
        <v>1.8837018837018837E-2</v>
      </c>
      <c r="P11" s="14">
        <f>IF(F11=0,"-",(K11-F11)/F11)</f>
        <v>-0.14614121510673234</v>
      </c>
      <c r="Q11" s="14">
        <f>IF(G11=0,"-",(L11-G11)/G11)</f>
        <v>0.33823529411764708</v>
      </c>
    </row>
    <row r="12" spans="2:17" ht="20.100000000000001" customHeight="1" thickBot="1" x14ac:dyDescent="0.25">
      <c r="B12" s="6" t="s">
        <v>3</v>
      </c>
      <c r="C12" s="11">
        <v>745</v>
      </c>
      <c r="D12" s="11">
        <v>422</v>
      </c>
      <c r="E12" s="11">
        <v>270</v>
      </c>
      <c r="F12" s="11">
        <v>43</v>
      </c>
      <c r="G12" s="11">
        <v>10</v>
      </c>
      <c r="H12" s="11">
        <v>970</v>
      </c>
      <c r="I12" s="11">
        <v>506</v>
      </c>
      <c r="J12" s="11">
        <v>410</v>
      </c>
      <c r="K12" s="11">
        <v>40</v>
      </c>
      <c r="L12" s="11">
        <v>14</v>
      </c>
      <c r="M12" s="14">
        <f t="shared" ref="M12:Q28" si="0">IF(C12=0,"-",(H12-C12)/C12)</f>
        <v>0.30201342281879195</v>
      </c>
      <c r="N12" s="14">
        <f t="shared" si="0"/>
        <v>0.1990521327014218</v>
      </c>
      <c r="O12" s="14">
        <f t="shared" si="0"/>
        <v>0.51851851851851849</v>
      </c>
      <c r="P12" s="14">
        <f t="shared" si="0"/>
        <v>-6.9767441860465115E-2</v>
      </c>
      <c r="Q12" s="14">
        <f t="shared" si="0"/>
        <v>0.4</v>
      </c>
    </row>
    <row r="13" spans="2:17" ht="20.100000000000001" customHeight="1" thickBot="1" x14ac:dyDescent="0.25">
      <c r="B13" s="6" t="s">
        <v>4</v>
      </c>
      <c r="C13" s="11">
        <v>569</v>
      </c>
      <c r="D13" s="11">
        <v>424</v>
      </c>
      <c r="E13" s="11">
        <v>106</v>
      </c>
      <c r="F13" s="11">
        <v>38</v>
      </c>
      <c r="G13" s="11">
        <v>1</v>
      </c>
      <c r="H13" s="11">
        <v>718</v>
      </c>
      <c r="I13" s="11">
        <v>550</v>
      </c>
      <c r="J13" s="11">
        <v>130</v>
      </c>
      <c r="K13" s="11">
        <v>38</v>
      </c>
      <c r="L13" s="11">
        <v>0</v>
      </c>
      <c r="M13" s="14">
        <f t="shared" si="0"/>
        <v>0.26186291739894552</v>
      </c>
      <c r="N13" s="14">
        <f t="shared" si="0"/>
        <v>0.29716981132075471</v>
      </c>
      <c r="O13" s="14">
        <f t="shared" si="0"/>
        <v>0.22641509433962265</v>
      </c>
      <c r="P13" s="14">
        <f t="shared" si="0"/>
        <v>0</v>
      </c>
      <c r="Q13" s="14">
        <f t="shared" si="0"/>
        <v>-1</v>
      </c>
    </row>
    <row r="14" spans="2:17" ht="20.100000000000001" customHeight="1" thickBot="1" x14ac:dyDescent="0.25">
      <c r="B14" s="6" t="s">
        <v>5</v>
      </c>
      <c r="C14" s="11">
        <v>1043</v>
      </c>
      <c r="D14" s="11">
        <v>567</v>
      </c>
      <c r="E14" s="11">
        <v>424</v>
      </c>
      <c r="F14" s="11">
        <v>35</v>
      </c>
      <c r="G14" s="11">
        <v>17</v>
      </c>
      <c r="H14" s="11">
        <v>1136</v>
      </c>
      <c r="I14" s="11">
        <v>597</v>
      </c>
      <c r="J14" s="11">
        <v>481</v>
      </c>
      <c r="K14" s="11">
        <v>40</v>
      </c>
      <c r="L14" s="11">
        <v>18</v>
      </c>
      <c r="M14" s="14">
        <f t="shared" si="0"/>
        <v>8.9165867689357622E-2</v>
      </c>
      <c r="N14" s="14">
        <f t="shared" si="0"/>
        <v>5.2910052910052907E-2</v>
      </c>
      <c r="O14" s="14">
        <f t="shared" si="0"/>
        <v>0.13443396226415094</v>
      </c>
      <c r="P14" s="14">
        <f t="shared" si="0"/>
        <v>0.14285714285714285</v>
      </c>
      <c r="Q14" s="14">
        <f t="shared" si="0"/>
        <v>5.8823529411764705E-2</v>
      </c>
    </row>
    <row r="15" spans="2:17" ht="20.100000000000001" customHeight="1" thickBot="1" x14ac:dyDescent="0.25">
      <c r="B15" s="6" t="s">
        <v>6</v>
      </c>
      <c r="C15" s="11">
        <v>2927</v>
      </c>
      <c r="D15" s="11">
        <v>2089</v>
      </c>
      <c r="E15" s="11">
        <v>607</v>
      </c>
      <c r="F15" s="11">
        <v>204</v>
      </c>
      <c r="G15" s="11">
        <v>27</v>
      </c>
      <c r="H15" s="11">
        <v>3384</v>
      </c>
      <c r="I15" s="11">
        <v>2411</v>
      </c>
      <c r="J15" s="11">
        <v>838</v>
      </c>
      <c r="K15" s="11">
        <v>117</v>
      </c>
      <c r="L15" s="11">
        <v>18</v>
      </c>
      <c r="M15" s="14">
        <f t="shared" si="0"/>
        <v>0.15613255893406219</v>
      </c>
      <c r="N15" s="14">
        <f t="shared" si="0"/>
        <v>0.15414073719483007</v>
      </c>
      <c r="O15" s="14">
        <f t="shared" si="0"/>
        <v>0.38056013179571663</v>
      </c>
      <c r="P15" s="14">
        <f t="shared" si="0"/>
        <v>-0.4264705882352941</v>
      </c>
      <c r="Q15" s="14">
        <f t="shared" si="0"/>
        <v>-0.33333333333333331</v>
      </c>
    </row>
    <row r="16" spans="2:17" ht="20.100000000000001" customHeight="1" thickBot="1" x14ac:dyDescent="0.25">
      <c r="B16" s="6" t="s">
        <v>7</v>
      </c>
      <c r="C16" s="11">
        <v>292</v>
      </c>
      <c r="D16" s="11">
        <v>206</v>
      </c>
      <c r="E16" s="11">
        <v>63</v>
      </c>
      <c r="F16" s="11">
        <v>22</v>
      </c>
      <c r="G16" s="11">
        <v>1</v>
      </c>
      <c r="H16" s="11">
        <v>400</v>
      </c>
      <c r="I16" s="11">
        <v>270</v>
      </c>
      <c r="J16" s="11">
        <v>95</v>
      </c>
      <c r="K16" s="11">
        <v>31</v>
      </c>
      <c r="L16" s="11">
        <v>4</v>
      </c>
      <c r="M16" s="14">
        <f t="shared" si="0"/>
        <v>0.36986301369863012</v>
      </c>
      <c r="N16" s="14">
        <f t="shared" si="0"/>
        <v>0.31067961165048541</v>
      </c>
      <c r="O16" s="14">
        <f t="shared" si="0"/>
        <v>0.50793650793650791</v>
      </c>
      <c r="P16" s="14">
        <f t="shared" si="0"/>
        <v>0.40909090909090912</v>
      </c>
      <c r="Q16" s="14">
        <f t="shared" si="0"/>
        <v>3</v>
      </c>
    </row>
    <row r="17" spans="2:17" ht="20.100000000000001" customHeight="1" thickBot="1" x14ac:dyDescent="0.25">
      <c r="B17" s="6" t="s">
        <v>8</v>
      </c>
      <c r="C17" s="11">
        <v>626</v>
      </c>
      <c r="D17" s="11">
        <v>407</v>
      </c>
      <c r="E17" s="11">
        <v>125</v>
      </c>
      <c r="F17" s="11">
        <v>82</v>
      </c>
      <c r="G17" s="11">
        <v>12</v>
      </c>
      <c r="H17" s="11">
        <v>739</v>
      </c>
      <c r="I17" s="11">
        <v>479</v>
      </c>
      <c r="J17" s="11">
        <v>175</v>
      </c>
      <c r="K17" s="11">
        <v>80</v>
      </c>
      <c r="L17" s="11">
        <v>5</v>
      </c>
      <c r="M17" s="14">
        <f t="shared" si="0"/>
        <v>0.18051118210862621</v>
      </c>
      <c r="N17" s="14">
        <f t="shared" si="0"/>
        <v>0.1769041769041769</v>
      </c>
      <c r="O17" s="14">
        <f t="shared" si="0"/>
        <v>0.4</v>
      </c>
      <c r="P17" s="14">
        <f t="shared" si="0"/>
        <v>-2.4390243902439025E-2</v>
      </c>
      <c r="Q17" s="14">
        <f t="shared" si="0"/>
        <v>-0.58333333333333337</v>
      </c>
    </row>
    <row r="18" spans="2:17" ht="20.100000000000001" customHeight="1" thickBot="1" x14ac:dyDescent="0.25">
      <c r="B18" s="6" t="s">
        <v>9</v>
      </c>
      <c r="C18" s="11">
        <v>1072</v>
      </c>
      <c r="D18" s="11">
        <v>668</v>
      </c>
      <c r="E18" s="11">
        <v>320</v>
      </c>
      <c r="F18" s="11">
        <v>73</v>
      </c>
      <c r="G18" s="11">
        <v>11</v>
      </c>
      <c r="H18" s="11">
        <v>1252</v>
      </c>
      <c r="I18" s="11">
        <v>854</v>
      </c>
      <c r="J18" s="11">
        <v>312</v>
      </c>
      <c r="K18" s="11">
        <v>70</v>
      </c>
      <c r="L18" s="11">
        <v>16</v>
      </c>
      <c r="M18" s="14">
        <f t="shared" si="0"/>
        <v>0.16791044776119404</v>
      </c>
      <c r="N18" s="14">
        <f t="shared" si="0"/>
        <v>0.27844311377245506</v>
      </c>
      <c r="O18" s="14">
        <f t="shared" si="0"/>
        <v>-2.5000000000000001E-2</v>
      </c>
      <c r="P18" s="14">
        <f t="shared" si="0"/>
        <v>-4.1095890410958902E-2</v>
      </c>
      <c r="Q18" s="14">
        <f t="shared" si="0"/>
        <v>0.45454545454545453</v>
      </c>
    </row>
    <row r="19" spans="2:17" ht="20.100000000000001" customHeight="1" thickBot="1" x14ac:dyDescent="0.25">
      <c r="B19" s="6" t="s">
        <v>10</v>
      </c>
      <c r="C19" s="11">
        <v>2005</v>
      </c>
      <c r="D19" s="11">
        <v>1085</v>
      </c>
      <c r="E19" s="11">
        <v>705</v>
      </c>
      <c r="F19" s="11">
        <v>144</v>
      </c>
      <c r="G19" s="11">
        <v>71</v>
      </c>
      <c r="H19" s="11">
        <v>2315</v>
      </c>
      <c r="I19" s="11">
        <v>1218</v>
      </c>
      <c r="J19" s="11">
        <v>840</v>
      </c>
      <c r="K19" s="11">
        <v>179</v>
      </c>
      <c r="L19" s="11">
        <v>78</v>
      </c>
      <c r="M19" s="14">
        <f t="shared" si="0"/>
        <v>0.15461346633416459</v>
      </c>
      <c r="N19" s="14">
        <f t="shared" si="0"/>
        <v>0.12258064516129032</v>
      </c>
      <c r="O19" s="14">
        <f t="shared" si="0"/>
        <v>0.19148936170212766</v>
      </c>
      <c r="P19" s="14">
        <f t="shared" si="0"/>
        <v>0.24305555555555555</v>
      </c>
      <c r="Q19" s="14">
        <f t="shared" si="0"/>
        <v>9.8591549295774641E-2</v>
      </c>
    </row>
    <row r="20" spans="2:17" ht="20.100000000000001" customHeight="1" thickBot="1" x14ac:dyDescent="0.25">
      <c r="B20" s="6" t="s">
        <v>11</v>
      </c>
      <c r="C20" s="11">
        <v>3963</v>
      </c>
      <c r="D20" s="11">
        <v>2201</v>
      </c>
      <c r="E20" s="11">
        <v>1376</v>
      </c>
      <c r="F20" s="11">
        <v>280</v>
      </c>
      <c r="G20" s="11">
        <v>106</v>
      </c>
      <c r="H20" s="11">
        <v>4901</v>
      </c>
      <c r="I20" s="11">
        <v>2899</v>
      </c>
      <c r="J20" s="11">
        <v>1601</v>
      </c>
      <c r="K20" s="11">
        <v>280</v>
      </c>
      <c r="L20" s="11">
        <v>121</v>
      </c>
      <c r="M20" s="14">
        <f t="shared" si="0"/>
        <v>0.23668937673479687</v>
      </c>
      <c r="N20" s="14">
        <f t="shared" si="0"/>
        <v>0.31712857791912769</v>
      </c>
      <c r="O20" s="14">
        <f t="shared" si="0"/>
        <v>0.16351744186046513</v>
      </c>
      <c r="P20" s="14">
        <f t="shared" si="0"/>
        <v>0</v>
      </c>
      <c r="Q20" s="14">
        <f t="shared" si="0"/>
        <v>0.14150943396226415</v>
      </c>
    </row>
    <row r="21" spans="2:17" ht="20.100000000000001" customHeight="1" thickBot="1" x14ac:dyDescent="0.25">
      <c r="B21" s="6" t="s">
        <v>12</v>
      </c>
      <c r="C21" s="11">
        <v>559</v>
      </c>
      <c r="D21" s="11">
        <v>482</v>
      </c>
      <c r="E21" s="11">
        <v>50</v>
      </c>
      <c r="F21" s="11">
        <v>26</v>
      </c>
      <c r="G21" s="11">
        <v>1</v>
      </c>
      <c r="H21" s="11">
        <v>716</v>
      </c>
      <c r="I21" s="11">
        <v>638</v>
      </c>
      <c r="J21" s="11">
        <v>51</v>
      </c>
      <c r="K21" s="11">
        <v>27</v>
      </c>
      <c r="L21" s="11">
        <v>0</v>
      </c>
      <c r="M21" s="14">
        <f t="shared" si="0"/>
        <v>0.28085867620751342</v>
      </c>
      <c r="N21" s="14">
        <f t="shared" si="0"/>
        <v>0.32365145228215769</v>
      </c>
      <c r="O21" s="14">
        <f t="shared" si="0"/>
        <v>0.02</v>
      </c>
      <c r="P21" s="14">
        <f t="shared" si="0"/>
        <v>3.8461538461538464E-2</v>
      </c>
      <c r="Q21" s="14">
        <f t="shared" si="0"/>
        <v>-1</v>
      </c>
    </row>
    <row r="22" spans="2:17" ht="20.100000000000001" customHeight="1" thickBot="1" x14ac:dyDescent="0.25">
      <c r="B22" s="6" t="s">
        <v>13</v>
      </c>
      <c r="C22" s="11">
        <v>941</v>
      </c>
      <c r="D22" s="11">
        <v>683</v>
      </c>
      <c r="E22" s="11">
        <v>129</v>
      </c>
      <c r="F22" s="11">
        <v>117</v>
      </c>
      <c r="G22" s="11">
        <v>12</v>
      </c>
      <c r="H22" s="11">
        <v>1098</v>
      </c>
      <c r="I22" s="11">
        <v>800</v>
      </c>
      <c r="J22" s="11">
        <v>168</v>
      </c>
      <c r="K22" s="11">
        <v>110</v>
      </c>
      <c r="L22" s="11">
        <v>20</v>
      </c>
      <c r="M22" s="14">
        <f t="shared" si="0"/>
        <v>0.16684378320935175</v>
      </c>
      <c r="N22" s="14">
        <f t="shared" si="0"/>
        <v>0.17130307467057102</v>
      </c>
      <c r="O22" s="14">
        <f t="shared" si="0"/>
        <v>0.30232558139534882</v>
      </c>
      <c r="P22" s="14">
        <f t="shared" si="0"/>
        <v>-5.9829059829059832E-2</v>
      </c>
      <c r="Q22" s="14">
        <f t="shared" si="0"/>
        <v>0.66666666666666663</v>
      </c>
    </row>
    <row r="23" spans="2:17" ht="20.100000000000001" customHeight="1" thickBot="1" x14ac:dyDescent="0.25">
      <c r="B23" s="6" t="s">
        <v>14</v>
      </c>
      <c r="C23" s="11">
        <v>1290</v>
      </c>
      <c r="D23" s="11">
        <v>623</v>
      </c>
      <c r="E23" s="11">
        <v>391</v>
      </c>
      <c r="F23" s="11">
        <v>185</v>
      </c>
      <c r="G23" s="11">
        <v>91</v>
      </c>
      <c r="H23" s="11">
        <v>1382</v>
      </c>
      <c r="I23" s="11">
        <v>651</v>
      </c>
      <c r="J23" s="11">
        <v>490</v>
      </c>
      <c r="K23" s="11">
        <v>152</v>
      </c>
      <c r="L23" s="11">
        <v>89</v>
      </c>
      <c r="M23" s="14">
        <f t="shared" si="0"/>
        <v>7.131782945736434E-2</v>
      </c>
      <c r="N23" s="14">
        <f t="shared" si="0"/>
        <v>4.49438202247191E-2</v>
      </c>
      <c r="O23" s="14">
        <f t="shared" si="0"/>
        <v>0.25319693094629159</v>
      </c>
      <c r="P23" s="14">
        <f t="shared" si="0"/>
        <v>-0.17837837837837839</v>
      </c>
      <c r="Q23" s="14">
        <f t="shared" si="0"/>
        <v>-2.197802197802198E-2</v>
      </c>
    </row>
    <row r="24" spans="2:17" ht="20.100000000000001" customHeight="1" thickBot="1" x14ac:dyDescent="0.25">
      <c r="B24" s="6" t="s">
        <v>15</v>
      </c>
      <c r="C24" s="11">
        <v>1681</v>
      </c>
      <c r="D24" s="11">
        <v>1006</v>
      </c>
      <c r="E24" s="11">
        <v>620</v>
      </c>
      <c r="F24" s="11">
        <v>41</v>
      </c>
      <c r="G24" s="11">
        <v>14</v>
      </c>
      <c r="H24" s="11">
        <v>2172</v>
      </c>
      <c r="I24" s="11">
        <v>1308</v>
      </c>
      <c r="J24" s="11">
        <v>806</v>
      </c>
      <c r="K24" s="11">
        <v>47</v>
      </c>
      <c r="L24" s="11">
        <v>11</v>
      </c>
      <c r="M24" s="14">
        <f t="shared" si="0"/>
        <v>0.29208804283164785</v>
      </c>
      <c r="N24" s="14">
        <f t="shared" si="0"/>
        <v>0.30019880715705766</v>
      </c>
      <c r="O24" s="14">
        <f t="shared" si="0"/>
        <v>0.3</v>
      </c>
      <c r="P24" s="14">
        <f t="shared" si="0"/>
        <v>0.14634146341463414</v>
      </c>
      <c r="Q24" s="14">
        <f t="shared" si="0"/>
        <v>-0.21428571428571427</v>
      </c>
    </row>
    <row r="25" spans="2:17" ht="20.100000000000001" customHeight="1" thickBot="1" x14ac:dyDescent="0.25">
      <c r="B25" s="6" t="s">
        <v>16</v>
      </c>
      <c r="C25" s="11">
        <v>372</v>
      </c>
      <c r="D25" s="11">
        <v>169</v>
      </c>
      <c r="E25" s="11">
        <v>190</v>
      </c>
      <c r="F25" s="11">
        <v>9</v>
      </c>
      <c r="G25" s="11">
        <v>4</v>
      </c>
      <c r="H25" s="11">
        <v>368</v>
      </c>
      <c r="I25" s="11">
        <v>142</v>
      </c>
      <c r="J25" s="11">
        <v>209</v>
      </c>
      <c r="K25" s="11">
        <v>12</v>
      </c>
      <c r="L25" s="11">
        <v>5</v>
      </c>
      <c r="M25" s="14">
        <f t="shared" si="0"/>
        <v>-1.0752688172043012E-2</v>
      </c>
      <c r="N25" s="14">
        <f t="shared" si="0"/>
        <v>-0.15976331360946747</v>
      </c>
      <c r="O25" s="14">
        <f t="shared" si="0"/>
        <v>0.1</v>
      </c>
      <c r="P25" s="14">
        <f t="shared" si="0"/>
        <v>0.33333333333333331</v>
      </c>
      <c r="Q25" s="14">
        <f t="shared" si="0"/>
        <v>0.25</v>
      </c>
    </row>
    <row r="26" spans="2:17" ht="20.100000000000001" customHeight="1" thickBot="1" x14ac:dyDescent="0.25">
      <c r="B26" s="7" t="s">
        <v>17</v>
      </c>
      <c r="C26" s="11">
        <v>1227</v>
      </c>
      <c r="D26" s="11">
        <v>663</v>
      </c>
      <c r="E26" s="11">
        <v>519</v>
      </c>
      <c r="F26" s="11">
        <v>29</v>
      </c>
      <c r="G26" s="11">
        <v>16</v>
      </c>
      <c r="H26" s="11">
        <v>1362</v>
      </c>
      <c r="I26" s="11">
        <v>710</v>
      </c>
      <c r="J26" s="11">
        <v>615</v>
      </c>
      <c r="K26" s="11">
        <v>29</v>
      </c>
      <c r="L26" s="11">
        <v>8</v>
      </c>
      <c r="M26" s="14">
        <f t="shared" si="0"/>
        <v>0.1100244498777506</v>
      </c>
      <c r="N26" s="14">
        <f t="shared" si="0"/>
        <v>7.0889894419306182E-2</v>
      </c>
      <c r="O26" s="14">
        <f t="shared" si="0"/>
        <v>0.18497109826589594</v>
      </c>
      <c r="P26" s="14">
        <f t="shared" si="0"/>
        <v>0</v>
      </c>
      <c r="Q26" s="14">
        <f t="shared" si="0"/>
        <v>-0.5</v>
      </c>
    </row>
    <row r="27" spans="2:17" ht="20.100000000000001" customHeight="1" thickBot="1" x14ac:dyDescent="0.25">
      <c r="B27" s="8" t="s">
        <v>18</v>
      </c>
      <c r="C27" s="11">
        <v>203</v>
      </c>
      <c r="D27" s="11">
        <v>129</v>
      </c>
      <c r="E27" s="11">
        <v>72</v>
      </c>
      <c r="F27" s="11">
        <v>1</v>
      </c>
      <c r="G27" s="11">
        <v>1</v>
      </c>
      <c r="H27" s="11">
        <v>206</v>
      </c>
      <c r="I27" s="11">
        <v>129</v>
      </c>
      <c r="J27" s="11">
        <v>75</v>
      </c>
      <c r="K27" s="11">
        <v>2</v>
      </c>
      <c r="L27" s="11">
        <v>0</v>
      </c>
      <c r="M27" s="14">
        <f t="shared" si="0"/>
        <v>1.4778325123152709E-2</v>
      </c>
      <c r="N27" s="14">
        <f t="shared" si="0"/>
        <v>0</v>
      </c>
      <c r="O27" s="14">
        <f t="shared" si="0"/>
        <v>4.1666666666666664E-2</v>
      </c>
      <c r="P27" s="14">
        <f t="shared" si="0"/>
        <v>1</v>
      </c>
      <c r="Q27" s="14">
        <f t="shared" si="0"/>
        <v>-1</v>
      </c>
    </row>
    <row r="28" spans="2:17" ht="20.100000000000001" customHeight="1" thickBot="1" x14ac:dyDescent="0.25">
      <c r="B28" s="9" t="s">
        <v>19</v>
      </c>
      <c r="C28" s="12">
        <f>SUM(C11:C27)</f>
        <v>25284</v>
      </c>
      <c r="D28" s="12">
        <f t="shared" ref="D28:G28" si="1">SUM(D11:D27)</f>
        <v>15695</v>
      </c>
      <c r="E28" s="12">
        <f t="shared" si="1"/>
        <v>7188</v>
      </c>
      <c r="F28" s="12">
        <f t="shared" si="1"/>
        <v>1938</v>
      </c>
      <c r="G28" s="12">
        <f t="shared" si="1"/>
        <v>463</v>
      </c>
      <c r="H28" s="12">
        <f>SUM(H11:H27)</f>
        <v>29591</v>
      </c>
      <c r="I28" s="12">
        <f t="shared" ref="I28:L28" si="2">SUM(I11:I27)</f>
        <v>18779</v>
      </c>
      <c r="J28" s="12">
        <f t="shared" si="2"/>
        <v>8540</v>
      </c>
      <c r="K28" s="12">
        <f t="shared" si="2"/>
        <v>1774</v>
      </c>
      <c r="L28" s="12">
        <f t="shared" si="2"/>
        <v>498</v>
      </c>
      <c r="M28" s="15">
        <f t="shared" si="0"/>
        <v>0.17034488213890206</v>
      </c>
      <c r="N28" s="15">
        <f t="shared" si="0"/>
        <v>0.19649569926728258</v>
      </c>
      <c r="O28" s="15">
        <f t="shared" si="0"/>
        <v>0.1880912632164719</v>
      </c>
      <c r="P28" s="15">
        <f t="shared" si="0"/>
        <v>-8.4623323013415894E-2</v>
      </c>
      <c r="Q28" s="15">
        <f t="shared" si="0"/>
        <v>7.5593952483801297E-2</v>
      </c>
    </row>
    <row r="29" spans="2:17" x14ac:dyDescent="0.2">
      <c r="C29" s="20"/>
      <c r="D29" s="20"/>
      <c r="E29" s="20"/>
      <c r="F29" s="20"/>
      <c r="G29" s="20"/>
      <c r="H29" s="20"/>
      <c r="I29" s="20"/>
      <c r="J29" s="20"/>
      <c r="K29" s="20"/>
      <c r="L29" s="20"/>
    </row>
  </sheetData>
  <mergeCells count="3">
    <mergeCell ref="C9:G9"/>
    <mergeCell ref="H9:L9"/>
    <mergeCell ref="M9:Q9"/>
  </mergeCells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9:Q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8.625" bestFit="1" customWidth="1"/>
    <col min="4" max="5" width="12.5" bestFit="1" customWidth="1"/>
    <col min="6" max="6" width="10.125" bestFit="1" customWidth="1"/>
    <col min="7" max="7" width="12" bestFit="1" customWidth="1"/>
    <col min="8" max="8" width="8.625" bestFit="1" customWidth="1"/>
    <col min="9" max="10" width="12.5" bestFit="1" customWidth="1"/>
    <col min="11" max="11" width="10.125" bestFit="1" customWidth="1"/>
    <col min="12" max="12" width="12" bestFit="1" customWidth="1"/>
    <col min="13" max="13" width="9.125" bestFit="1" customWidth="1"/>
    <col min="14" max="15" width="12.5" bestFit="1" customWidth="1"/>
    <col min="16" max="16" width="10.125" bestFit="1" customWidth="1"/>
    <col min="17" max="17" width="12" bestFit="1" customWidth="1"/>
    <col min="18" max="18" width="20.625" customWidth="1"/>
    <col min="19" max="19" width="11.875" customWidth="1"/>
  </cols>
  <sheetData>
    <row r="9" spans="2:17" ht="44.25" customHeight="1" thickBot="1" x14ac:dyDescent="0.25">
      <c r="C9" s="32">
        <v>2022</v>
      </c>
      <c r="D9" s="33"/>
      <c r="E9" s="33"/>
      <c r="F9" s="33"/>
      <c r="G9" s="33"/>
      <c r="H9" s="32">
        <v>2023</v>
      </c>
      <c r="I9" s="33"/>
      <c r="J9" s="33"/>
      <c r="K9" s="33"/>
      <c r="L9" s="33"/>
      <c r="M9" s="32" t="s">
        <v>120</v>
      </c>
      <c r="N9" s="33"/>
      <c r="O9" s="33"/>
      <c r="P9" s="33"/>
      <c r="Q9" s="33"/>
    </row>
    <row r="10" spans="2:17" ht="44.25" customHeight="1" thickBot="1" x14ac:dyDescent="0.25">
      <c r="C10" s="10" t="s">
        <v>33</v>
      </c>
      <c r="D10" s="10" t="s">
        <v>53</v>
      </c>
      <c r="E10" s="10" t="s">
        <v>54</v>
      </c>
      <c r="F10" s="10" t="s">
        <v>46</v>
      </c>
      <c r="G10" s="10" t="s">
        <v>55</v>
      </c>
      <c r="H10" s="10" t="s">
        <v>33</v>
      </c>
      <c r="I10" s="10" t="s">
        <v>53</v>
      </c>
      <c r="J10" s="10" t="s">
        <v>54</v>
      </c>
      <c r="K10" s="10" t="s">
        <v>46</v>
      </c>
      <c r="L10" s="10" t="s">
        <v>55</v>
      </c>
      <c r="M10" s="10" t="s">
        <v>33</v>
      </c>
      <c r="N10" s="10" t="s">
        <v>53</v>
      </c>
      <c r="O10" s="10" t="s">
        <v>54</v>
      </c>
      <c r="P10" s="10" t="s">
        <v>46</v>
      </c>
      <c r="Q10" s="10" t="s">
        <v>55</v>
      </c>
    </row>
    <row r="11" spans="2:17" ht="20.100000000000001" customHeight="1" thickBot="1" x14ac:dyDescent="0.25">
      <c r="B11" s="5" t="s">
        <v>2</v>
      </c>
      <c r="C11" s="21">
        <v>5843</v>
      </c>
      <c r="D11" s="21">
        <v>2884</v>
      </c>
      <c r="E11" s="21">
        <v>753</v>
      </c>
      <c r="F11" s="21">
        <v>1763</v>
      </c>
      <c r="G11" s="21">
        <v>443</v>
      </c>
      <c r="H11" s="21">
        <v>5515</v>
      </c>
      <c r="I11" s="21">
        <v>2626</v>
      </c>
      <c r="J11" s="21">
        <v>845</v>
      </c>
      <c r="K11" s="21">
        <v>1542</v>
      </c>
      <c r="L11" s="21">
        <v>502</v>
      </c>
      <c r="M11" s="14">
        <f>IF(C11=0,"-",(H11-C11)/C11)</f>
        <v>-5.6135546808146503E-2</v>
      </c>
      <c r="N11" s="14">
        <f>IF(D11=0,"-",(I11-D11)/D11)</f>
        <v>-8.9459084604715675E-2</v>
      </c>
      <c r="O11" s="14">
        <f>IF(E11=0,"-",(J11-E11)/E11)</f>
        <v>0.12217795484727756</v>
      </c>
      <c r="P11" s="14">
        <f>IF(F11=0,"-",(K11-F11)/F11)</f>
        <v>-0.12535450935904707</v>
      </c>
      <c r="Q11" s="14">
        <f>IF(G11=0,"-",(L11-G11)/G11)</f>
        <v>0.13318284424379231</v>
      </c>
    </row>
    <row r="12" spans="2:17" ht="20.100000000000001" customHeight="1" thickBot="1" x14ac:dyDescent="0.25">
      <c r="B12" s="6" t="s">
        <v>3</v>
      </c>
      <c r="C12" s="21">
        <v>717</v>
      </c>
      <c r="D12" s="21">
        <v>281</v>
      </c>
      <c r="E12" s="21">
        <v>240</v>
      </c>
      <c r="F12" s="21">
        <v>122</v>
      </c>
      <c r="G12" s="21">
        <v>74</v>
      </c>
      <c r="H12" s="21">
        <v>778</v>
      </c>
      <c r="I12" s="21">
        <v>302</v>
      </c>
      <c r="J12" s="21">
        <v>300</v>
      </c>
      <c r="K12" s="21">
        <v>106</v>
      </c>
      <c r="L12" s="21">
        <v>70</v>
      </c>
      <c r="M12" s="14">
        <f t="shared" ref="M12:Q28" si="0">IF(C12=0,"-",(H12-C12)/C12)</f>
        <v>8.5076708507670851E-2</v>
      </c>
      <c r="N12" s="14">
        <f t="shared" si="0"/>
        <v>7.4733096085409248E-2</v>
      </c>
      <c r="O12" s="14">
        <f t="shared" si="0"/>
        <v>0.25</v>
      </c>
      <c r="P12" s="14">
        <f t="shared" si="0"/>
        <v>-0.13114754098360656</v>
      </c>
      <c r="Q12" s="14">
        <f t="shared" si="0"/>
        <v>-5.4054054054054057E-2</v>
      </c>
    </row>
    <row r="13" spans="2:17" ht="20.100000000000001" customHeight="1" thickBot="1" x14ac:dyDescent="0.25">
      <c r="B13" s="6" t="s">
        <v>4</v>
      </c>
      <c r="C13" s="21">
        <v>693</v>
      </c>
      <c r="D13" s="21">
        <v>452</v>
      </c>
      <c r="E13" s="21">
        <v>63</v>
      </c>
      <c r="F13" s="21">
        <v>159</v>
      </c>
      <c r="G13" s="21">
        <v>19</v>
      </c>
      <c r="H13" s="21">
        <v>485</v>
      </c>
      <c r="I13" s="21">
        <v>285</v>
      </c>
      <c r="J13" s="21">
        <v>80</v>
      </c>
      <c r="K13" s="21">
        <v>89</v>
      </c>
      <c r="L13" s="21">
        <v>31</v>
      </c>
      <c r="M13" s="14">
        <f t="shared" si="0"/>
        <v>-0.30014430014430016</v>
      </c>
      <c r="N13" s="14">
        <f t="shared" si="0"/>
        <v>-0.36946902654867259</v>
      </c>
      <c r="O13" s="14">
        <f t="shared" si="0"/>
        <v>0.26984126984126983</v>
      </c>
      <c r="P13" s="14">
        <f t="shared" si="0"/>
        <v>-0.44025157232704404</v>
      </c>
      <c r="Q13" s="14">
        <f t="shared" si="0"/>
        <v>0.63157894736842102</v>
      </c>
    </row>
    <row r="14" spans="2:17" ht="20.100000000000001" customHeight="1" thickBot="1" x14ac:dyDescent="0.25">
      <c r="B14" s="6" t="s">
        <v>5</v>
      </c>
      <c r="C14" s="21">
        <v>1014</v>
      </c>
      <c r="D14" s="21">
        <v>469</v>
      </c>
      <c r="E14" s="21">
        <v>281</v>
      </c>
      <c r="F14" s="21">
        <v>171</v>
      </c>
      <c r="G14" s="21">
        <v>93</v>
      </c>
      <c r="H14" s="21">
        <v>1032</v>
      </c>
      <c r="I14" s="21">
        <v>500</v>
      </c>
      <c r="J14" s="21">
        <v>320</v>
      </c>
      <c r="K14" s="21">
        <v>130</v>
      </c>
      <c r="L14" s="21">
        <v>82</v>
      </c>
      <c r="M14" s="14">
        <f t="shared" si="0"/>
        <v>1.7751479289940829E-2</v>
      </c>
      <c r="N14" s="14">
        <f t="shared" si="0"/>
        <v>6.6098081023454158E-2</v>
      </c>
      <c r="O14" s="14">
        <f t="shared" si="0"/>
        <v>0.13879003558718861</v>
      </c>
      <c r="P14" s="14">
        <f t="shared" si="0"/>
        <v>-0.23976608187134502</v>
      </c>
      <c r="Q14" s="14">
        <f t="shared" si="0"/>
        <v>-0.11827956989247312</v>
      </c>
    </row>
    <row r="15" spans="2:17" ht="20.100000000000001" customHeight="1" thickBot="1" x14ac:dyDescent="0.25">
      <c r="B15" s="6" t="s">
        <v>6</v>
      </c>
      <c r="C15" s="21">
        <v>870</v>
      </c>
      <c r="D15" s="21">
        <v>419</v>
      </c>
      <c r="E15" s="21">
        <v>145</v>
      </c>
      <c r="F15" s="21">
        <v>245</v>
      </c>
      <c r="G15" s="21">
        <v>61</v>
      </c>
      <c r="H15" s="21">
        <v>728</v>
      </c>
      <c r="I15" s="21">
        <v>408</v>
      </c>
      <c r="J15" s="21">
        <v>91</v>
      </c>
      <c r="K15" s="21">
        <v>181</v>
      </c>
      <c r="L15" s="21">
        <v>48</v>
      </c>
      <c r="M15" s="14">
        <f t="shared" si="0"/>
        <v>-0.16321839080459771</v>
      </c>
      <c r="N15" s="14">
        <f t="shared" si="0"/>
        <v>-2.6252983293556086E-2</v>
      </c>
      <c r="O15" s="14">
        <f t="shared" si="0"/>
        <v>-0.3724137931034483</v>
      </c>
      <c r="P15" s="14">
        <f t="shared" si="0"/>
        <v>-0.26122448979591839</v>
      </c>
      <c r="Q15" s="14">
        <f t="shared" si="0"/>
        <v>-0.21311475409836064</v>
      </c>
    </row>
    <row r="16" spans="2:17" ht="20.100000000000001" customHeight="1" thickBot="1" x14ac:dyDescent="0.25">
      <c r="B16" s="6" t="s">
        <v>7</v>
      </c>
      <c r="C16" s="21">
        <v>338</v>
      </c>
      <c r="D16" s="21">
        <v>168</v>
      </c>
      <c r="E16" s="21">
        <v>56</v>
      </c>
      <c r="F16" s="21">
        <v>86</v>
      </c>
      <c r="G16" s="21">
        <v>28</v>
      </c>
      <c r="H16" s="21">
        <v>249</v>
      </c>
      <c r="I16" s="21">
        <v>118</v>
      </c>
      <c r="J16" s="21">
        <v>47</v>
      </c>
      <c r="K16" s="21">
        <v>62</v>
      </c>
      <c r="L16" s="21">
        <v>22</v>
      </c>
      <c r="M16" s="14">
        <f t="shared" si="0"/>
        <v>-0.26331360946745563</v>
      </c>
      <c r="N16" s="14">
        <f t="shared" si="0"/>
        <v>-0.29761904761904762</v>
      </c>
      <c r="O16" s="14">
        <f t="shared" si="0"/>
        <v>-0.16071428571428573</v>
      </c>
      <c r="P16" s="14">
        <f t="shared" si="0"/>
        <v>-0.27906976744186046</v>
      </c>
      <c r="Q16" s="14">
        <f t="shared" si="0"/>
        <v>-0.21428571428571427</v>
      </c>
    </row>
    <row r="17" spans="2:17" ht="20.100000000000001" customHeight="1" thickBot="1" x14ac:dyDescent="0.25">
      <c r="B17" s="6" t="s">
        <v>8</v>
      </c>
      <c r="C17" s="21">
        <v>1290</v>
      </c>
      <c r="D17" s="21">
        <v>661</v>
      </c>
      <c r="E17" s="21">
        <v>222</v>
      </c>
      <c r="F17" s="21">
        <v>291</v>
      </c>
      <c r="G17" s="21">
        <v>116</v>
      </c>
      <c r="H17" s="21">
        <v>1357</v>
      </c>
      <c r="I17" s="21">
        <v>742</v>
      </c>
      <c r="J17" s="21">
        <v>230</v>
      </c>
      <c r="K17" s="21">
        <v>296</v>
      </c>
      <c r="L17" s="21">
        <v>89</v>
      </c>
      <c r="M17" s="14">
        <f t="shared" si="0"/>
        <v>5.193798449612403E-2</v>
      </c>
      <c r="N17" s="14">
        <f t="shared" si="0"/>
        <v>0.12254160363086233</v>
      </c>
      <c r="O17" s="14">
        <f t="shared" si="0"/>
        <v>3.6036036036036036E-2</v>
      </c>
      <c r="P17" s="14">
        <f t="shared" si="0"/>
        <v>1.7182130584192441E-2</v>
      </c>
      <c r="Q17" s="14">
        <f t="shared" si="0"/>
        <v>-0.23275862068965517</v>
      </c>
    </row>
    <row r="18" spans="2:17" ht="20.100000000000001" customHeight="1" thickBot="1" x14ac:dyDescent="0.25">
      <c r="B18" s="6" t="s">
        <v>9</v>
      </c>
      <c r="C18" s="21">
        <v>1187</v>
      </c>
      <c r="D18" s="21">
        <v>460</v>
      </c>
      <c r="E18" s="21">
        <v>321</v>
      </c>
      <c r="F18" s="21">
        <v>280</v>
      </c>
      <c r="G18" s="21">
        <v>126</v>
      </c>
      <c r="H18" s="21">
        <v>1246</v>
      </c>
      <c r="I18" s="21">
        <v>583</v>
      </c>
      <c r="J18" s="21">
        <v>247</v>
      </c>
      <c r="K18" s="21">
        <v>331</v>
      </c>
      <c r="L18" s="21">
        <v>85</v>
      </c>
      <c r="M18" s="14">
        <f t="shared" si="0"/>
        <v>4.9705139005897223E-2</v>
      </c>
      <c r="N18" s="14">
        <f t="shared" si="0"/>
        <v>0.2673913043478261</v>
      </c>
      <c r="O18" s="14">
        <f t="shared" si="0"/>
        <v>-0.23052959501557632</v>
      </c>
      <c r="P18" s="14">
        <f t="shared" si="0"/>
        <v>0.18214285714285713</v>
      </c>
      <c r="Q18" s="14">
        <f t="shared" si="0"/>
        <v>-0.32539682539682541</v>
      </c>
    </row>
    <row r="19" spans="2:17" ht="20.100000000000001" customHeight="1" thickBot="1" x14ac:dyDescent="0.25">
      <c r="B19" s="6" t="s">
        <v>10</v>
      </c>
      <c r="C19" s="21">
        <v>5783</v>
      </c>
      <c r="D19" s="21">
        <v>1995</v>
      </c>
      <c r="E19" s="21">
        <v>1503</v>
      </c>
      <c r="F19" s="21">
        <v>1450</v>
      </c>
      <c r="G19" s="21">
        <v>835</v>
      </c>
      <c r="H19" s="21">
        <v>5698</v>
      </c>
      <c r="I19" s="21">
        <v>1971</v>
      </c>
      <c r="J19" s="21">
        <v>1543</v>
      </c>
      <c r="K19" s="21">
        <v>1313</v>
      </c>
      <c r="L19" s="21">
        <v>871</v>
      </c>
      <c r="M19" s="14">
        <f t="shared" si="0"/>
        <v>-1.4698253501642746E-2</v>
      </c>
      <c r="N19" s="14">
        <f t="shared" si="0"/>
        <v>-1.2030075187969926E-2</v>
      </c>
      <c r="O19" s="14">
        <f t="shared" si="0"/>
        <v>2.6613439787092481E-2</v>
      </c>
      <c r="P19" s="14">
        <f t="shared" si="0"/>
        <v>-9.4482758620689652E-2</v>
      </c>
      <c r="Q19" s="14">
        <f t="shared" si="0"/>
        <v>4.3113772455089822E-2</v>
      </c>
    </row>
    <row r="20" spans="2:17" ht="20.100000000000001" customHeight="1" thickBot="1" x14ac:dyDescent="0.25">
      <c r="B20" s="6" t="s">
        <v>11</v>
      </c>
      <c r="C20" s="21">
        <v>3852</v>
      </c>
      <c r="D20" s="21">
        <v>1690</v>
      </c>
      <c r="E20" s="21">
        <v>883</v>
      </c>
      <c r="F20" s="21">
        <v>856</v>
      </c>
      <c r="G20" s="21">
        <v>423</v>
      </c>
      <c r="H20" s="21">
        <v>3563</v>
      </c>
      <c r="I20" s="21">
        <v>1653</v>
      </c>
      <c r="J20" s="21">
        <v>837</v>
      </c>
      <c r="K20" s="21">
        <v>747</v>
      </c>
      <c r="L20" s="21">
        <v>326</v>
      </c>
      <c r="M20" s="14">
        <f t="shared" si="0"/>
        <v>-7.5025960539979231E-2</v>
      </c>
      <c r="N20" s="14">
        <f t="shared" si="0"/>
        <v>-2.1893491124260357E-2</v>
      </c>
      <c r="O20" s="14">
        <f t="shared" si="0"/>
        <v>-5.2095130237825596E-2</v>
      </c>
      <c r="P20" s="14">
        <f t="shared" si="0"/>
        <v>-0.12733644859813084</v>
      </c>
      <c r="Q20" s="14">
        <f t="shared" si="0"/>
        <v>-0.2293144208037825</v>
      </c>
    </row>
    <row r="21" spans="2:17" ht="20.100000000000001" customHeight="1" thickBot="1" x14ac:dyDescent="0.25">
      <c r="B21" s="6" t="s">
        <v>12</v>
      </c>
      <c r="C21" s="21">
        <v>425</v>
      </c>
      <c r="D21" s="21">
        <v>323</v>
      </c>
      <c r="E21" s="21">
        <v>49</v>
      </c>
      <c r="F21" s="21">
        <v>44</v>
      </c>
      <c r="G21" s="21">
        <v>9</v>
      </c>
      <c r="H21" s="21">
        <v>518</v>
      </c>
      <c r="I21" s="21">
        <v>373</v>
      </c>
      <c r="J21" s="21">
        <v>66</v>
      </c>
      <c r="K21" s="21">
        <v>67</v>
      </c>
      <c r="L21" s="21">
        <v>12</v>
      </c>
      <c r="M21" s="14">
        <f t="shared" si="0"/>
        <v>0.21882352941176469</v>
      </c>
      <c r="N21" s="14">
        <f t="shared" si="0"/>
        <v>0.15479876160990713</v>
      </c>
      <c r="O21" s="14">
        <f t="shared" si="0"/>
        <v>0.34693877551020408</v>
      </c>
      <c r="P21" s="14">
        <f t="shared" si="0"/>
        <v>0.52272727272727271</v>
      </c>
      <c r="Q21" s="14">
        <f t="shared" si="0"/>
        <v>0.33333333333333331</v>
      </c>
    </row>
    <row r="22" spans="2:17" ht="20.100000000000001" customHeight="1" thickBot="1" x14ac:dyDescent="0.25">
      <c r="B22" s="6" t="s">
        <v>13</v>
      </c>
      <c r="C22" s="21">
        <v>1252</v>
      </c>
      <c r="D22" s="21">
        <v>847</v>
      </c>
      <c r="E22" s="21">
        <v>132</v>
      </c>
      <c r="F22" s="21">
        <v>236</v>
      </c>
      <c r="G22" s="21">
        <v>37</v>
      </c>
      <c r="H22" s="21">
        <v>1319</v>
      </c>
      <c r="I22" s="21">
        <v>822</v>
      </c>
      <c r="J22" s="21">
        <v>177</v>
      </c>
      <c r="K22" s="21">
        <v>257</v>
      </c>
      <c r="L22" s="21">
        <v>63</v>
      </c>
      <c r="M22" s="14">
        <f t="shared" si="0"/>
        <v>5.3514376996805113E-2</v>
      </c>
      <c r="N22" s="14">
        <f t="shared" si="0"/>
        <v>-2.9515938606847699E-2</v>
      </c>
      <c r="O22" s="14">
        <f t="shared" si="0"/>
        <v>0.34090909090909088</v>
      </c>
      <c r="P22" s="14">
        <f t="shared" si="0"/>
        <v>8.8983050847457626E-2</v>
      </c>
      <c r="Q22" s="14">
        <f t="shared" si="0"/>
        <v>0.70270270270270274</v>
      </c>
    </row>
    <row r="23" spans="2:17" ht="20.100000000000001" customHeight="1" thickBot="1" x14ac:dyDescent="0.25">
      <c r="B23" s="6" t="s">
        <v>14</v>
      </c>
      <c r="C23" s="21">
        <v>6008</v>
      </c>
      <c r="D23" s="21">
        <v>2171</v>
      </c>
      <c r="E23" s="21">
        <v>1710</v>
      </c>
      <c r="F23" s="21">
        <v>1207</v>
      </c>
      <c r="G23" s="21">
        <v>920</v>
      </c>
      <c r="H23" s="21">
        <v>5609</v>
      </c>
      <c r="I23" s="21">
        <v>2153</v>
      </c>
      <c r="J23" s="21">
        <v>1697</v>
      </c>
      <c r="K23" s="21">
        <v>994</v>
      </c>
      <c r="L23" s="21">
        <v>765</v>
      </c>
      <c r="M23" s="14">
        <f t="shared" si="0"/>
        <v>-6.6411451398135812E-2</v>
      </c>
      <c r="N23" s="14">
        <f t="shared" si="0"/>
        <v>-8.2911100875172738E-3</v>
      </c>
      <c r="O23" s="14">
        <f t="shared" si="0"/>
        <v>-7.6023391812865496E-3</v>
      </c>
      <c r="P23" s="14">
        <f t="shared" si="0"/>
        <v>-0.17647058823529413</v>
      </c>
      <c r="Q23" s="14">
        <f t="shared" si="0"/>
        <v>-0.16847826086956522</v>
      </c>
    </row>
    <row r="24" spans="2:17" ht="20.100000000000001" customHeight="1" thickBot="1" x14ac:dyDescent="0.25">
      <c r="B24" s="6" t="s">
        <v>15</v>
      </c>
      <c r="C24" s="21">
        <v>847</v>
      </c>
      <c r="D24" s="21">
        <v>335</v>
      </c>
      <c r="E24" s="21">
        <v>264</v>
      </c>
      <c r="F24" s="21">
        <v>140</v>
      </c>
      <c r="G24" s="21">
        <v>108</v>
      </c>
      <c r="H24" s="21">
        <v>735</v>
      </c>
      <c r="I24" s="21">
        <v>315</v>
      </c>
      <c r="J24" s="21">
        <v>242</v>
      </c>
      <c r="K24" s="21">
        <v>102</v>
      </c>
      <c r="L24" s="21">
        <v>76</v>
      </c>
      <c r="M24" s="14">
        <f t="shared" si="0"/>
        <v>-0.13223140495867769</v>
      </c>
      <c r="N24" s="14">
        <f t="shared" si="0"/>
        <v>-5.9701492537313432E-2</v>
      </c>
      <c r="O24" s="14">
        <f t="shared" si="0"/>
        <v>-8.3333333333333329E-2</v>
      </c>
      <c r="P24" s="14">
        <f t="shared" si="0"/>
        <v>-0.27142857142857141</v>
      </c>
      <c r="Q24" s="14">
        <f t="shared" si="0"/>
        <v>-0.29629629629629628</v>
      </c>
    </row>
    <row r="25" spans="2:17" ht="20.100000000000001" customHeight="1" thickBot="1" x14ac:dyDescent="0.25">
      <c r="B25" s="6" t="s">
        <v>16</v>
      </c>
      <c r="C25" s="21">
        <v>430</v>
      </c>
      <c r="D25" s="21">
        <v>214</v>
      </c>
      <c r="E25" s="21">
        <v>158</v>
      </c>
      <c r="F25" s="21">
        <v>33</v>
      </c>
      <c r="G25" s="21">
        <v>25</v>
      </c>
      <c r="H25" s="21">
        <v>306</v>
      </c>
      <c r="I25" s="21">
        <v>148</v>
      </c>
      <c r="J25" s="21">
        <v>118</v>
      </c>
      <c r="K25" s="21">
        <v>25</v>
      </c>
      <c r="L25" s="21">
        <v>15</v>
      </c>
      <c r="M25" s="14">
        <f t="shared" si="0"/>
        <v>-0.28837209302325584</v>
      </c>
      <c r="N25" s="14">
        <f t="shared" si="0"/>
        <v>-0.30841121495327101</v>
      </c>
      <c r="O25" s="14">
        <f t="shared" si="0"/>
        <v>-0.25316455696202533</v>
      </c>
      <c r="P25" s="14">
        <f t="shared" si="0"/>
        <v>-0.24242424242424243</v>
      </c>
      <c r="Q25" s="14">
        <f t="shared" si="0"/>
        <v>-0.4</v>
      </c>
    </row>
    <row r="26" spans="2:17" ht="20.100000000000001" customHeight="1" thickBot="1" x14ac:dyDescent="0.25">
      <c r="B26" s="7" t="s">
        <v>17</v>
      </c>
      <c r="C26" s="21">
        <v>1257</v>
      </c>
      <c r="D26" s="21">
        <v>536</v>
      </c>
      <c r="E26" s="21">
        <v>403</v>
      </c>
      <c r="F26" s="21">
        <v>180</v>
      </c>
      <c r="G26" s="21">
        <v>138</v>
      </c>
      <c r="H26" s="21">
        <v>1397</v>
      </c>
      <c r="I26" s="21">
        <v>562</v>
      </c>
      <c r="J26" s="21">
        <v>566</v>
      </c>
      <c r="K26" s="21">
        <v>144</v>
      </c>
      <c r="L26" s="21">
        <v>125</v>
      </c>
      <c r="M26" s="14">
        <f t="shared" si="0"/>
        <v>0.11137629276054097</v>
      </c>
      <c r="N26" s="14">
        <f t="shared" si="0"/>
        <v>4.8507462686567165E-2</v>
      </c>
      <c r="O26" s="14">
        <f t="shared" si="0"/>
        <v>0.40446650124069478</v>
      </c>
      <c r="P26" s="14">
        <f t="shared" si="0"/>
        <v>-0.2</v>
      </c>
      <c r="Q26" s="14">
        <f t="shared" si="0"/>
        <v>-9.420289855072464E-2</v>
      </c>
    </row>
    <row r="27" spans="2:17" ht="20.100000000000001" customHeight="1" thickBot="1" x14ac:dyDescent="0.25">
      <c r="B27" s="8" t="s">
        <v>18</v>
      </c>
      <c r="C27" s="21">
        <v>274</v>
      </c>
      <c r="D27" s="21">
        <v>112</v>
      </c>
      <c r="E27" s="21">
        <v>84</v>
      </c>
      <c r="F27" s="21">
        <v>50</v>
      </c>
      <c r="G27" s="21">
        <v>28</v>
      </c>
      <c r="H27" s="21">
        <v>271</v>
      </c>
      <c r="I27" s="21">
        <v>106</v>
      </c>
      <c r="J27" s="21">
        <v>90</v>
      </c>
      <c r="K27" s="21">
        <v>43</v>
      </c>
      <c r="L27" s="21">
        <v>32</v>
      </c>
      <c r="M27" s="14">
        <f t="shared" si="0"/>
        <v>-1.0948905109489052E-2</v>
      </c>
      <c r="N27" s="14">
        <f t="shared" si="0"/>
        <v>-5.3571428571428568E-2</v>
      </c>
      <c r="O27" s="14">
        <f t="shared" si="0"/>
        <v>7.1428571428571425E-2</v>
      </c>
      <c r="P27" s="14">
        <f t="shared" si="0"/>
        <v>-0.14000000000000001</v>
      </c>
      <c r="Q27" s="14">
        <f t="shared" si="0"/>
        <v>0.14285714285714285</v>
      </c>
    </row>
    <row r="28" spans="2:17" ht="20.100000000000001" customHeight="1" thickBot="1" x14ac:dyDescent="0.25">
      <c r="B28" s="9" t="s">
        <v>19</v>
      </c>
      <c r="C28" s="12">
        <f>SUM(C11:C27)</f>
        <v>32080</v>
      </c>
      <c r="D28" s="12">
        <f t="shared" ref="D28:G28" si="1">SUM(D11:D27)</f>
        <v>14017</v>
      </c>
      <c r="E28" s="12">
        <f t="shared" si="1"/>
        <v>7267</v>
      </c>
      <c r="F28" s="12">
        <f t="shared" si="1"/>
        <v>7313</v>
      </c>
      <c r="G28" s="12">
        <f t="shared" si="1"/>
        <v>3483</v>
      </c>
      <c r="H28" s="12">
        <f>SUM(H11:H27)</f>
        <v>30806</v>
      </c>
      <c r="I28" s="12">
        <f t="shared" ref="I28:L28" si="2">SUM(I11:I27)</f>
        <v>13667</v>
      </c>
      <c r="J28" s="12">
        <f t="shared" si="2"/>
        <v>7496</v>
      </c>
      <c r="K28" s="12">
        <f t="shared" si="2"/>
        <v>6429</v>
      </c>
      <c r="L28" s="12">
        <f t="shared" si="2"/>
        <v>3214</v>
      </c>
      <c r="M28" s="15">
        <f t="shared" si="0"/>
        <v>-3.9713216957605983E-2</v>
      </c>
      <c r="N28" s="15">
        <f t="shared" si="0"/>
        <v>-2.4969679674680743E-2</v>
      </c>
      <c r="O28" s="15">
        <f t="shared" si="0"/>
        <v>3.151231594880969E-2</v>
      </c>
      <c r="P28" s="15">
        <f t="shared" si="0"/>
        <v>-0.12088062354710789</v>
      </c>
      <c r="Q28" s="15">
        <f t="shared" si="0"/>
        <v>-7.7232271030720639E-2</v>
      </c>
    </row>
    <row r="29" spans="2:17" x14ac:dyDescent="0.2">
      <c r="C29" s="20"/>
      <c r="D29" s="20"/>
      <c r="E29" s="20"/>
      <c r="F29" s="20"/>
      <c r="G29" s="20"/>
      <c r="H29" s="20"/>
      <c r="I29" s="20"/>
      <c r="J29" s="20"/>
      <c r="K29" s="20"/>
      <c r="L29" s="20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9:N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5.75" customWidth="1"/>
    <col min="4" max="4" width="14.125" bestFit="1" customWidth="1"/>
    <col min="5" max="5" width="16.5" customWidth="1"/>
    <col min="6" max="6" width="13.875" bestFit="1" customWidth="1"/>
    <col min="7" max="7" width="16" customWidth="1"/>
    <col min="8" max="8" width="14.125" bestFit="1" customWidth="1"/>
    <col min="9" max="9" width="16.125" customWidth="1"/>
    <col min="10" max="10" width="13.875" bestFit="1" customWidth="1"/>
    <col min="11" max="11" width="16.125" customWidth="1"/>
    <col min="12" max="12" width="14.125" bestFit="1" customWidth="1"/>
    <col min="13" max="13" width="16.125" customWidth="1"/>
    <col min="14" max="14" width="13.875" bestFit="1" customWidth="1"/>
    <col min="15" max="18" width="20.625" customWidth="1"/>
    <col min="19" max="19" width="11.875" customWidth="1"/>
  </cols>
  <sheetData>
    <row r="9" spans="2:14" ht="44.25" customHeight="1" thickBot="1" x14ac:dyDescent="0.25">
      <c r="C9" s="32">
        <v>2022</v>
      </c>
      <c r="D9" s="33"/>
      <c r="E9" s="33"/>
      <c r="F9" s="33"/>
      <c r="G9" s="32">
        <v>2023</v>
      </c>
      <c r="H9" s="33"/>
      <c r="I9" s="33"/>
      <c r="J9" s="33"/>
      <c r="K9" s="32" t="s">
        <v>120</v>
      </c>
      <c r="L9" s="33"/>
      <c r="M9" s="33"/>
      <c r="N9" s="33"/>
    </row>
    <row r="10" spans="2:14" ht="44.25" customHeight="1" thickBot="1" x14ac:dyDescent="0.25">
      <c r="C10" s="10" t="s">
        <v>57</v>
      </c>
      <c r="D10" s="10" t="s">
        <v>58</v>
      </c>
      <c r="E10" s="10" t="s">
        <v>59</v>
      </c>
      <c r="F10" s="10" t="s">
        <v>60</v>
      </c>
      <c r="G10" s="10" t="s">
        <v>57</v>
      </c>
      <c r="H10" s="10" t="s">
        <v>58</v>
      </c>
      <c r="I10" s="10" t="s">
        <v>59</v>
      </c>
      <c r="J10" s="10" t="s">
        <v>60</v>
      </c>
      <c r="K10" s="10" t="s">
        <v>57</v>
      </c>
      <c r="L10" s="10" t="s">
        <v>58</v>
      </c>
      <c r="M10" s="10" t="s">
        <v>59</v>
      </c>
      <c r="N10" s="10" t="s">
        <v>60</v>
      </c>
    </row>
    <row r="11" spans="2:14" ht="20.100000000000001" customHeight="1" thickBot="1" x14ac:dyDescent="0.25">
      <c r="B11" s="5" t="s">
        <v>2</v>
      </c>
      <c r="C11" s="11">
        <f>SUM(D11:E11)</f>
        <v>3631</v>
      </c>
      <c r="D11" s="21">
        <v>2294</v>
      </c>
      <c r="E11" s="21">
        <v>1337</v>
      </c>
      <c r="F11" s="21">
        <v>2174</v>
      </c>
      <c r="G11" s="11">
        <f>SUM(H11:I11)</f>
        <v>3457</v>
      </c>
      <c r="H11" s="21">
        <v>1968</v>
      </c>
      <c r="I11" s="21">
        <v>1489</v>
      </c>
      <c r="J11" s="21">
        <v>2028</v>
      </c>
      <c r="K11" s="14">
        <f>IF(C11=0,"-",(G11-C11)/C11)</f>
        <v>-4.7920683007435967E-2</v>
      </c>
      <c r="L11" s="14">
        <f>IF(D11=0,"-",(H11-D11)/D11)</f>
        <v>-0.14210985178727115</v>
      </c>
      <c r="M11" s="14">
        <f>IF(E11=0,"-",(I11-E11)/E11)</f>
        <v>0.11368735976065819</v>
      </c>
      <c r="N11" s="14">
        <f>IF(F11=0,"-",(J11-F11)/F11)</f>
        <v>-6.7157313707451705E-2</v>
      </c>
    </row>
    <row r="12" spans="2:14" ht="20.100000000000001" customHeight="1" thickBot="1" x14ac:dyDescent="0.25">
      <c r="B12" s="6" t="s">
        <v>3</v>
      </c>
      <c r="C12" s="11">
        <f t="shared" ref="C12:C27" si="0">SUM(D12:E12)</f>
        <v>521</v>
      </c>
      <c r="D12" s="21">
        <v>319</v>
      </c>
      <c r="E12" s="21">
        <v>202</v>
      </c>
      <c r="F12" s="21">
        <v>196</v>
      </c>
      <c r="G12" s="11">
        <f t="shared" ref="G12:G27" si="1">SUM(H12:I12)</f>
        <v>602</v>
      </c>
      <c r="H12" s="21">
        <v>348</v>
      </c>
      <c r="I12" s="21">
        <v>254</v>
      </c>
      <c r="J12" s="21">
        <v>176</v>
      </c>
      <c r="K12" s="14">
        <f t="shared" ref="K12:N28" si="2">IF(C12=0,"-",(G12-C12)/C12)</f>
        <v>0.15547024952015356</v>
      </c>
      <c r="L12" s="14">
        <f t="shared" si="2"/>
        <v>9.0909090909090912E-2</v>
      </c>
      <c r="M12" s="14">
        <f t="shared" si="2"/>
        <v>0.25742574257425743</v>
      </c>
      <c r="N12" s="14">
        <f t="shared" si="2"/>
        <v>-0.10204081632653061</v>
      </c>
    </row>
    <row r="13" spans="2:14" ht="20.100000000000001" customHeight="1" thickBot="1" x14ac:dyDescent="0.25">
      <c r="B13" s="6" t="s">
        <v>4</v>
      </c>
      <c r="C13" s="11">
        <f t="shared" si="0"/>
        <v>514</v>
      </c>
      <c r="D13" s="21">
        <v>281</v>
      </c>
      <c r="E13" s="21">
        <v>233</v>
      </c>
      <c r="F13" s="21">
        <v>174</v>
      </c>
      <c r="G13" s="11">
        <f t="shared" si="1"/>
        <v>365</v>
      </c>
      <c r="H13" s="21">
        <v>199</v>
      </c>
      <c r="I13" s="21">
        <v>166</v>
      </c>
      <c r="J13" s="21">
        <v>120</v>
      </c>
      <c r="K13" s="14">
        <f t="shared" si="2"/>
        <v>-0.2898832684824903</v>
      </c>
      <c r="L13" s="14">
        <f t="shared" si="2"/>
        <v>-0.29181494661921709</v>
      </c>
      <c r="M13" s="14">
        <f t="shared" si="2"/>
        <v>-0.28755364806866951</v>
      </c>
      <c r="N13" s="14">
        <f t="shared" si="2"/>
        <v>-0.31034482758620691</v>
      </c>
    </row>
    <row r="14" spans="2:14" ht="20.100000000000001" customHeight="1" thickBot="1" x14ac:dyDescent="0.25">
      <c r="B14" s="6" t="s">
        <v>5</v>
      </c>
      <c r="C14" s="11">
        <f t="shared" si="0"/>
        <v>750</v>
      </c>
      <c r="D14" s="21">
        <v>557</v>
      </c>
      <c r="E14" s="21">
        <v>193</v>
      </c>
      <c r="F14" s="21">
        <v>264</v>
      </c>
      <c r="G14" s="11">
        <f t="shared" si="1"/>
        <v>820</v>
      </c>
      <c r="H14" s="21">
        <v>591</v>
      </c>
      <c r="I14" s="21">
        <v>229</v>
      </c>
      <c r="J14" s="21">
        <v>211</v>
      </c>
      <c r="K14" s="14">
        <f t="shared" si="2"/>
        <v>9.3333333333333338E-2</v>
      </c>
      <c r="L14" s="14">
        <f t="shared" si="2"/>
        <v>6.1041292639138239E-2</v>
      </c>
      <c r="M14" s="14">
        <f t="shared" si="2"/>
        <v>0.18652849740932642</v>
      </c>
      <c r="N14" s="14">
        <f t="shared" si="2"/>
        <v>-0.20075757575757575</v>
      </c>
    </row>
    <row r="15" spans="2:14" ht="20.100000000000001" customHeight="1" thickBot="1" x14ac:dyDescent="0.25">
      <c r="B15" s="6" t="s">
        <v>6</v>
      </c>
      <c r="C15" s="11">
        <f t="shared" si="0"/>
        <v>572</v>
      </c>
      <c r="D15" s="21">
        <v>363</v>
      </c>
      <c r="E15" s="21">
        <v>209</v>
      </c>
      <c r="F15" s="21">
        <v>312</v>
      </c>
      <c r="G15" s="11">
        <f t="shared" si="1"/>
        <v>495</v>
      </c>
      <c r="H15" s="21">
        <v>299</v>
      </c>
      <c r="I15" s="21">
        <v>196</v>
      </c>
      <c r="J15" s="21">
        <v>228</v>
      </c>
      <c r="K15" s="14">
        <f t="shared" si="2"/>
        <v>-0.13461538461538461</v>
      </c>
      <c r="L15" s="14">
        <f t="shared" si="2"/>
        <v>-0.17630853994490359</v>
      </c>
      <c r="M15" s="14">
        <f t="shared" si="2"/>
        <v>-6.2200956937799042E-2</v>
      </c>
      <c r="N15" s="14">
        <f t="shared" si="2"/>
        <v>-0.26923076923076922</v>
      </c>
    </row>
    <row r="16" spans="2:14" ht="20.100000000000001" customHeight="1" thickBot="1" x14ac:dyDescent="0.25">
      <c r="B16" s="6" t="s">
        <v>7</v>
      </c>
      <c r="C16" s="11">
        <f t="shared" si="0"/>
        <v>224</v>
      </c>
      <c r="D16" s="21">
        <v>108</v>
      </c>
      <c r="E16" s="21">
        <v>116</v>
      </c>
      <c r="F16" s="21">
        <v>114</v>
      </c>
      <c r="G16" s="11">
        <f t="shared" si="1"/>
        <v>165</v>
      </c>
      <c r="H16" s="21">
        <v>94</v>
      </c>
      <c r="I16" s="21">
        <v>71</v>
      </c>
      <c r="J16" s="21">
        <v>84</v>
      </c>
      <c r="K16" s="14">
        <f t="shared" si="2"/>
        <v>-0.26339285714285715</v>
      </c>
      <c r="L16" s="14">
        <f t="shared" si="2"/>
        <v>-0.12962962962962962</v>
      </c>
      <c r="M16" s="14">
        <f t="shared" si="2"/>
        <v>-0.38793103448275862</v>
      </c>
      <c r="N16" s="14">
        <f t="shared" si="2"/>
        <v>-0.26315789473684209</v>
      </c>
    </row>
    <row r="17" spans="2:14" ht="20.100000000000001" customHeight="1" thickBot="1" x14ac:dyDescent="0.25">
      <c r="B17" s="6" t="s">
        <v>8</v>
      </c>
      <c r="C17" s="11">
        <f t="shared" si="0"/>
        <v>878</v>
      </c>
      <c r="D17" s="21">
        <v>577</v>
      </c>
      <c r="E17" s="21">
        <v>301</v>
      </c>
      <c r="F17" s="21">
        <v>400</v>
      </c>
      <c r="G17" s="11">
        <f t="shared" si="1"/>
        <v>967</v>
      </c>
      <c r="H17" s="21">
        <v>643</v>
      </c>
      <c r="I17" s="21">
        <v>324</v>
      </c>
      <c r="J17" s="21">
        <v>380</v>
      </c>
      <c r="K17" s="14">
        <f t="shared" si="2"/>
        <v>0.10136674259681093</v>
      </c>
      <c r="L17" s="14">
        <f t="shared" si="2"/>
        <v>0.11438474870017332</v>
      </c>
      <c r="M17" s="14">
        <f t="shared" si="2"/>
        <v>7.6411960132890366E-2</v>
      </c>
      <c r="N17" s="14">
        <f t="shared" si="2"/>
        <v>-0.05</v>
      </c>
    </row>
    <row r="18" spans="2:14" ht="20.100000000000001" customHeight="1" thickBot="1" x14ac:dyDescent="0.25">
      <c r="B18" s="6" t="s">
        <v>9</v>
      </c>
      <c r="C18" s="11">
        <f t="shared" si="0"/>
        <v>778</v>
      </c>
      <c r="D18" s="21">
        <v>488</v>
      </c>
      <c r="E18" s="21">
        <v>290</v>
      </c>
      <c r="F18" s="21">
        <v>386</v>
      </c>
      <c r="G18" s="11">
        <f t="shared" si="1"/>
        <v>816</v>
      </c>
      <c r="H18" s="21">
        <v>460</v>
      </c>
      <c r="I18" s="21">
        <v>356</v>
      </c>
      <c r="J18" s="21">
        <v>408</v>
      </c>
      <c r="K18" s="14">
        <f t="shared" si="2"/>
        <v>4.8843187660668377E-2</v>
      </c>
      <c r="L18" s="14">
        <f t="shared" si="2"/>
        <v>-5.737704918032787E-2</v>
      </c>
      <c r="M18" s="14">
        <f t="shared" si="2"/>
        <v>0.22758620689655173</v>
      </c>
      <c r="N18" s="14">
        <f t="shared" si="2"/>
        <v>5.6994818652849742E-2</v>
      </c>
    </row>
    <row r="19" spans="2:14" ht="20.100000000000001" customHeight="1" thickBot="1" x14ac:dyDescent="0.25">
      <c r="B19" s="6" t="s">
        <v>10</v>
      </c>
      <c r="C19" s="11">
        <f t="shared" si="0"/>
        <v>3484</v>
      </c>
      <c r="D19" s="21">
        <v>1901</v>
      </c>
      <c r="E19" s="21">
        <v>1583</v>
      </c>
      <c r="F19" s="21">
        <v>2231</v>
      </c>
      <c r="G19" s="11">
        <f t="shared" si="1"/>
        <v>3501</v>
      </c>
      <c r="H19" s="21">
        <v>2109</v>
      </c>
      <c r="I19" s="21">
        <v>1392</v>
      </c>
      <c r="J19" s="21">
        <v>2142</v>
      </c>
      <c r="K19" s="14">
        <f t="shared" si="2"/>
        <v>4.8794489092996553E-3</v>
      </c>
      <c r="L19" s="14">
        <f t="shared" si="2"/>
        <v>0.10941609679116254</v>
      </c>
      <c r="M19" s="14">
        <f t="shared" si="2"/>
        <v>-0.12065698041692988</v>
      </c>
      <c r="N19" s="14">
        <f t="shared" si="2"/>
        <v>-3.9892424921559838E-2</v>
      </c>
    </row>
    <row r="20" spans="2:14" ht="20.100000000000001" customHeight="1" thickBot="1" x14ac:dyDescent="0.25">
      <c r="B20" s="6" t="s">
        <v>11</v>
      </c>
      <c r="C20" s="11">
        <f t="shared" si="0"/>
        <v>2567</v>
      </c>
      <c r="D20" s="21">
        <v>1555</v>
      </c>
      <c r="E20" s="21">
        <v>1012</v>
      </c>
      <c r="F20" s="21">
        <v>1271</v>
      </c>
      <c r="G20" s="11">
        <f t="shared" si="1"/>
        <v>2486</v>
      </c>
      <c r="H20" s="21">
        <v>1550</v>
      </c>
      <c r="I20" s="21">
        <v>936</v>
      </c>
      <c r="J20" s="21">
        <v>1050</v>
      </c>
      <c r="K20" s="14">
        <f t="shared" si="2"/>
        <v>-3.1554343591741335E-2</v>
      </c>
      <c r="L20" s="14">
        <f t="shared" si="2"/>
        <v>-3.2154340836012861E-3</v>
      </c>
      <c r="M20" s="14">
        <f t="shared" si="2"/>
        <v>-7.5098814229249009E-2</v>
      </c>
      <c r="N20" s="14">
        <f t="shared" si="2"/>
        <v>-0.17387883556254918</v>
      </c>
    </row>
    <row r="21" spans="2:14" ht="20.100000000000001" customHeight="1" thickBot="1" x14ac:dyDescent="0.25">
      <c r="B21" s="6" t="s">
        <v>12</v>
      </c>
      <c r="C21" s="11">
        <f t="shared" si="0"/>
        <v>370</v>
      </c>
      <c r="D21" s="21">
        <v>308</v>
      </c>
      <c r="E21" s="21">
        <v>62</v>
      </c>
      <c r="F21" s="21">
        <v>50</v>
      </c>
      <c r="G21" s="11">
        <f t="shared" si="1"/>
        <v>436</v>
      </c>
      <c r="H21" s="21">
        <v>352</v>
      </c>
      <c r="I21" s="21">
        <v>84</v>
      </c>
      <c r="J21" s="21">
        <v>77</v>
      </c>
      <c r="K21" s="14">
        <f t="shared" si="2"/>
        <v>0.17837837837837839</v>
      </c>
      <c r="L21" s="14">
        <f t="shared" si="2"/>
        <v>0.14285714285714285</v>
      </c>
      <c r="M21" s="14">
        <f t="shared" si="2"/>
        <v>0.35483870967741937</v>
      </c>
      <c r="N21" s="14">
        <f t="shared" si="2"/>
        <v>0.54</v>
      </c>
    </row>
    <row r="22" spans="2:14" ht="20.100000000000001" customHeight="1" thickBot="1" x14ac:dyDescent="0.25">
      <c r="B22" s="6" t="s">
        <v>13</v>
      </c>
      <c r="C22" s="11">
        <f t="shared" si="0"/>
        <v>977</v>
      </c>
      <c r="D22" s="21">
        <v>571</v>
      </c>
      <c r="E22" s="21">
        <v>406</v>
      </c>
      <c r="F22" s="21">
        <v>271</v>
      </c>
      <c r="G22" s="11">
        <f t="shared" si="1"/>
        <v>998</v>
      </c>
      <c r="H22" s="21">
        <v>612</v>
      </c>
      <c r="I22" s="21">
        <v>386</v>
      </c>
      <c r="J22" s="21">
        <v>320</v>
      </c>
      <c r="K22" s="14">
        <f t="shared" si="2"/>
        <v>2.1494370522006142E-2</v>
      </c>
      <c r="L22" s="14">
        <f t="shared" si="2"/>
        <v>7.1803852889667244E-2</v>
      </c>
      <c r="M22" s="14">
        <f t="shared" si="2"/>
        <v>-4.9261083743842367E-2</v>
      </c>
      <c r="N22" s="14">
        <f t="shared" si="2"/>
        <v>0.18081180811808117</v>
      </c>
    </row>
    <row r="23" spans="2:14" ht="20.100000000000001" customHeight="1" thickBot="1" x14ac:dyDescent="0.25">
      <c r="B23" s="6" t="s">
        <v>14</v>
      </c>
      <c r="C23" s="11">
        <f t="shared" si="0"/>
        <v>3756</v>
      </c>
      <c r="D23" s="21">
        <v>2262</v>
      </c>
      <c r="E23" s="21">
        <v>1494</v>
      </c>
      <c r="F23" s="21">
        <v>1974</v>
      </c>
      <c r="G23" s="11">
        <f t="shared" si="1"/>
        <v>3721</v>
      </c>
      <c r="H23" s="21">
        <v>2332</v>
      </c>
      <c r="I23" s="21">
        <v>1389</v>
      </c>
      <c r="J23" s="21">
        <v>1603</v>
      </c>
      <c r="K23" s="14">
        <f t="shared" si="2"/>
        <v>-9.31842385516507E-3</v>
      </c>
      <c r="L23" s="14">
        <f t="shared" si="2"/>
        <v>3.0946065428824051E-2</v>
      </c>
      <c r="M23" s="14">
        <f t="shared" si="2"/>
        <v>-7.0281124497991967E-2</v>
      </c>
      <c r="N23" s="14">
        <f t="shared" si="2"/>
        <v>-0.18794326241134751</v>
      </c>
    </row>
    <row r="24" spans="2:14" ht="20.100000000000001" customHeight="1" thickBot="1" x14ac:dyDescent="0.25">
      <c r="B24" s="6" t="s">
        <v>15</v>
      </c>
      <c r="C24" s="11">
        <f t="shared" si="0"/>
        <v>599</v>
      </c>
      <c r="D24" s="21">
        <v>422</v>
      </c>
      <c r="E24" s="21">
        <v>177</v>
      </c>
      <c r="F24" s="21">
        <v>246</v>
      </c>
      <c r="G24" s="11">
        <f t="shared" si="1"/>
        <v>553</v>
      </c>
      <c r="H24" s="21">
        <v>405</v>
      </c>
      <c r="I24" s="21">
        <v>148</v>
      </c>
      <c r="J24" s="21">
        <v>177</v>
      </c>
      <c r="K24" s="14">
        <f t="shared" si="2"/>
        <v>-7.6794657762938229E-2</v>
      </c>
      <c r="L24" s="14">
        <f t="shared" si="2"/>
        <v>-4.0284360189573459E-2</v>
      </c>
      <c r="M24" s="14">
        <f t="shared" si="2"/>
        <v>-0.16384180790960451</v>
      </c>
      <c r="N24" s="14">
        <f t="shared" si="2"/>
        <v>-0.28048780487804881</v>
      </c>
    </row>
    <row r="25" spans="2:14" ht="20.100000000000001" customHeight="1" thickBot="1" x14ac:dyDescent="0.25">
      <c r="B25" s="6" t="s">
        <v>16</v>
      </c>
      <c r="C25" s="11">
        <f t="shared" si="0"/>
        <v>372</v>
      </c>
      <c r="D25" s="21">
        <v>280</v>
      </c>
      <c r="E25" s="21">
        <v>92</v>
      </c>
      <c r="F25" s="21">
        <v>58</v>
      </c>
      <c r="G25" s="11">
        <f t="shared" si="1"/>
        <v>266</v>
      </c>
      <c r="H25" s="21">
        <v>198</v>
      </c>
      <c r="I25" s="21">
        <v>68</v>
      </c>
      <c r="J25" s="21">
        <v>40</v>
      </c>
      <c r="K25" s="14">
        <f t="shared" si="2"/>
        <v>-0.28494623655913981</v>
      </c>
      <c r="L25" s="14">
        <f t="shared" si="2"/>
        <v>-0.29285714285714287</v>
      </c>
      <c r="M25" s="14">
        <f t="shared" si="2"/>
        <v>-0.2608695652173913</v>
      </c>
      <c r="N25" s="14">
        <f t="shared" si="2"/>
        <v>-0.31034482758620691</v>
      </c>
    </row>
    <row r="26" spans="2:14" ht="20.100000000000001" customHeight="1" thickBot="1" x14ac:dyDescent="0.25">
      <c r="B26" s="7" t="s">
        <v>17</v>
      </c>
      <c r="C26" s="11">
        <f t="shared" si="0"/>
        <v>908</v>
      </c>
      <c r="D26" s="21">
        <v>557</v>
      </c>
      <c r="E26" s="21">
        <v>351</v>
      </c>
      <c r="F26" s="21">
        <v>298</v>
      </c>
      <c r="G26" s="11">
        <f t="shared" si="1"/>
        <v>1104</v>
      </c>
      <c r="H26" s="21">
        <v>795</v>
      </c>
      <c r="I26" s="21">
        <v>309</v>
      </c>
      <c r="J26" s="21">
        <v>258</v>
      </c>
      <c r="K26" s="14">
        <f t="shared" si="2"/>
        <v>0.21585903083700442</v>
      </c>
      <c r="L26" s="14">
        <f t="shared" si="2"/>
        <v>0.4272890484739677</v>
      </c>
      <c r="M26" s="14">
        <f t="shared" si="2"/>
        <v>-0.11965811965811966</v>
      </c>
      <c r="N26" s="14">
        <f t="shared" si="2"/>
        <v>-0.13422818791946309</v>
      </c>
    </row>
    <row r="27" spans="2:14" ht="20.100000000000001" customHeight="1" thickBot="1" x14ac:dyDescent="0.25">
      <c r="B27" s="8" t="s">
        <v>18</v>
      </c>
      <c r="C27" s="11">
        <f t="shared" si="0"/>
        <v>196</v>
      </c>
      <c r="D27" s="21">
        <v>157</v>
      </c>
      <c r="E27" s="21">
        <v>39</v>
      </c>
      <c r="F27" s="21">
        <v>78</v>
      </c>
      <c r="G27" s="11">
        <f t="shared" si="1"/>
        <v>196</v>
      </c>
      <c r="H27" s="21">
        <v>183</v>
      </c>
      <c r="I27" s="21">
        <v>13</v>
      </c>
      <c r="J27" s="21">
        <v>75</v>
      </c>
      <c r="K27" s="14">
        <f t="shared" si="2"/>
        <v>0</v>
      </c>
      <c r="L27" s="14">
        <f t="shared" si="2"/>
        <v>0.16560509554140126</v>
      </c>
      <c r="M27" s="14">
        <f t="shared" si="2"/>
        <v>-0.66666666666666663</v>
      </c>
      <c r="N27" s="14">
        <f t="shared" si="2"/>
        <v>-3.8461538461538464E-2</v>
      </c>
    </row>
    <row r="28" spans="2:14" ht="20.100000000000001" customHeight="1" thickBot="1" x14ac:dyDescent="0.25">
      <c r="B28" s="9" t="s">
        <v>19</v>
      </c>
      <c r="C28" s="12">
        <f>SUM(C11:C27)</f>
        <v>21097</v>
      </c>
      <c r="D28" s="12">
        <f t="shared" ref="D28:F28" si="3">SUM(D11:D27)</f>
        <v>13000</v>
      </c>
      <c r="E28" s="12">
        <f t="shared" si="3"/>
        <v>8097</v>
      </c>
      <c r="F28" s="12">
        <f t="shared" si="3"/>
        <v>10497</v>
      </c>
      <c r="G28" s="12">
        <f>SUM(G11:G27)</f>
        <v>20948</v>
      </c>
      <c r="H28" s="12">
        <f>SUM(H11:H27)</f>
        <v>13138</v>
      </c>
      <c r="I28" s="12">
        <f t="shared" ref="I28:J28" si="4">SUM(I11:I27)</f>
        <v>7810</v>
      </c>
      <c r="J28" s="12">
        <f t="shared" si="4"/>
        <v>9377</v>
      </c>
      <c r="K28" s="15">
        <f t="shared" si="2"/>
        <v>-7.0626155377541827E-3</v>
      </c>
      <c r="L28" s="15">
        <f t="shared" si="2"/>
        <v>1.0615384615384615E-2</v>
      </c>
      <c r="M28" s="15">
        <f t="shared" si="2"/>
        <v>-3.5445226627145859E-2</v>
      </c>
      <c r="N28" s="15">
        <f t="shared" si="2"/>
        <v>-0.10669715156711441</v>
      </c>
    </row>
    <row r="29" spans="2:14" x14ac:dyDescent="0.2">
      <c r="D29" s="20"/>
      <c r="E29" s="20"/>
      <c r="F29" s="20"/>
    </row>
  </sheetData>
  <mergeCells count="3">
    <mergeCell ref="C9:F9"/>
    <mergeCell ref="G9:J9"/>
    <mergeCell ref="K9:N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9:N51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8" width="14.25" customWidth="1"/>
    <col min="9" max="9" width="15.625" customWidth="1"/>
    <col min="10" max="10" width="11.375" bestFit="1" customWidth="1"/>
    <col min="11" max="11" width="13.125" bestFit="1" customWidth="1"/>
    <col min="12" max="12" width="15.625" customWidth="1"/>
    <col min="13" max="13" width="11.375" bestFit="1" customWidth="1"/>
    <col min="14" max="14" width="13.125" bestFit="1" customWidth="1"/>
    <col min="15" max="18" width="20.625" customWidth="1"/>
    <col min="19" max="19" width="11.875" customWidth="1"/>
  </cols>
  <sheetData>
    <row r="9" spans="2:14" ht="44.25" customHeight="1" thickBot="1" x14ac:dyDescent="0.25">
      <c r="C9" s="32" t="s">
        <v>121</v>
      </c>
      <c r="D9" s="33"/>
      <c r="E9" s="33"/>
      <c r="F9" s="32" t="s">
        <v>122</v>
      </c>
      <c r="G9" s="33"/>
      <c r="H9" s="33"/>
      <c r="I9" s="32" t="s">
        <v>123</v>
      </c>
      <c r="J9" s="33"/>
      <c r="K9" s="33"/>
      <c r="L9" s="32" t="s">
        <v>124</v>
      </c>
      <c r="M9" s="33"/>
      <c r="N9" s="33"/>
    </row>
    <row r="10" spans="2:14" ht="44.25" customHeight="1" thickBot="1" x14ac:dyDescent="0.25">
      <c r="C10" s="10" t="s">
        <v>62</v>
      </c>
      <c r="D10" s="10" t="s">
        <v>63</v>
      </c>
      <c r="E10" s="10" t="s">
        <v>64</v>
      </c>
      <c r="F10" s="10" t="s">
        <v>65</v>
      </c>
      <c r="G10" s="10" t="s">
        <v>63</v>
      </c>
      <c r="H10" s="10" t="s">
        <v>64</v>
      </c>
      <c r="I10" s="10" t="s">
        <v>62</v>
      </c>
      <c r="J10" s="10" t="s">
        <v>63</v>
      </c>
      <c r="K10" s="10" t="s">
        <v>64</v>
      </c>
      <c r="L10" s="10" t="s">
        <v>65</v>
      </c>
      <c r="M10" s="10" t="s">
        <v>63</v>
      </c>
      <c r="N10" s="10" t="s">
        <v>64</v>
      </c>
    </row>
    <row r="11" spans="2:14" ht="20.100000000000001" customHeight="1" thickBot="1" x14ac:dyDescent="0.25">
      <c r="B11" s="5" t="s">
        <v>2</v>
      </c>
      <c r="C11" s="22">
        <v>65</v>
      </c>
      <c r="D11" s="22">
        <v>53</v>
      </c>
      <c r="E11" s="22">
        <v>12</v>
      </c>
      <c r="F11" s="22">
        <v>8</v>
      </c>
      <c r="G11" s="22">
        <v>8</v>
      </c>
      <c r="H11" s="22">
        <v>0</v>
      </c>
      <c r="I11" s="22">
        <v>78</v>
      </c>
      <c r="J11" s="22">
        <v>66</v>
      </c>
      <c r="K11" s="22">
        <v>12</v>
      </c>
      <c r="L11" s="22">
        <v>9</v>
      </c>
      <c r="M11" s="22">
        <v>9</v>
      </c>
      <c r="N11" s="22">
        <v>0</v>
      </c>
    </row>
    <row r="12" spans="2:14" ht="20.100000000000001" customHeight="1" thickBot="1" x14ac:dyDescent="0.25">
      <c r="B12" s="6" t="s">
        <v>3</v>
      </c>
      <c r="C12" s="22">
        <v>11</v>
      </c>
      <c r="D12" s="22">
        <v>10</v>
      </c>
      <c r="E12" s="22">
        <v>1</v>
      </c>
      <c r="F12" s="22">
        <v>0</v>
      </c>
      <c r="G12" s="22">
        <v>0</v>
      </c>
      <c r="H12" s="22">
        <v>0</v>
      </c>
      <c r="I12" s="22">
        <v>10</v>
      </c>
      <c r="J12" s="22">
        <v>9</v>
      </c>
      <c r="K12" s="22">
        <v>1</v>
      </c>
      <c r="L12" s="22">
        <v>2</v>
      </c>
      <c r="M12" s="22">
        <v>1</v>
      </c>
      <c r="N12" s="22">
        <v>1</v>
      </c>
    </row>
    <row r="13" spans="2:14" ht="20.100000000000001" customHeight="1" thickBot="1" x14ac:dyDescent="0.25">
      <c r="B13" s="6" t="s">
        <v>4</v>
      </c>
      <c r="C13" s="22">
        <v>3</v>
      </c>
      <c r="D13" s="22">
        <v>2</v>
      </c>
      <c r="E13" s="22">
        <v>1</v>
      </c>
      <c r="F13" s="22">
        <v>0</v>
      </c>
      <c r="G13" s="22">
        <v>0</v>
      </c>
      <c r="H13" s="22">
        <v>0</v>
      </c>
      <c r="I13" s="22">
        <v>7</v>
      </c>
      <c r="J13" s="22">
        <v>6</v>
      </c>
      <c r="K13" s="22">
        <v>1</v>
      </c>
      <c r="L13" s="22">
        <v>0</v>
      </c>
      <c r="M13" s="22">
        <v>0</v>
      </c>
      <c r="N13" s="22">
        <v>0</v>
      </c>
    </row>
    <row r="14" spans="2:14" ht="20.100000000000001" customHeight="1" thickBot="1" x14ac:dyDescent="0.25">
      <c r="B14" s="6" t="s">
        <v>5</v>
      </c>
      <c r="C14" s="22">
        <v>16</v>
      </c>
      <c r="D14" s="22">
        <v>12</v>
      </c>
      <c r="E14" s="22">
        <v>4</v>
      </c>
      <c r="F14" s="22">
        <v>1</v>
      </c>
      <c r="G14" s="22">
        <v>1</v>
      </c>
      <c r="H14" s="22">
        <v>0</v>
      </c>
      <c r="I14" s="22">
        <v>8</v>
      </c>
      <c r="J14" s="22">
        <v>5</v>
      </c>
      <c r="K14" s="22">
        <v>3</v>
      </c>
      <c r="L14" s="22">
        <v>0</v>
      </c>
      <c r="M14" s="22">
        <v>0</v>
      </c>
      <c r="N14" s="22">
        <v>0</v>
      </c>
    </row>
    <row r="15" spans="2:14" ht="20.100000000000001" customHeight="1" thickBot="1" x14ac:dyDescent="0.25">
      <c r="B15" s="6" t="s">
        <v>6</v>
      </c>
      <c r="C15" s="22">
        <v>17</v>
      </c>
      <c r="D15" s="22">
        <v>16</v>
      </c>
      <c r="E15" s="22">
        <v>1</v>
      </c>
      <c r="F15" s="22">
        <v>0</v>
      </c>
      <c r="G15" s="22">
        <v>0</v>
      </c>
      <c r="H15" s="22">
        <v>0</v>
      </c>
      <c r="I15" s="22">
        <v>32</v>
      </c>
      <c r="J15" s="22">
        <v>29</v>
      </c>
      <c r="K15" s="22">
        <v>3</v>
      </c>
      <c r="L15" s="22">
        <v>0</v>
      </c>
      <c r="M15" s="22">
        <v>0</v>
      </c>
      <c r="N15" s="22">
        <v>0</v>
      </c>
    </row>
    <row r="16" spans="2:14" ht="20.100000000000001" customHeight="1" thickBot="1" x14ac:dyDescent="0.25">
      <c r="B16" s="6" t="s">
        <v>7</v>
      </c>
      <c r="C16" s="22">
        <v>6</v>
      </c>
      <c r="D16" s="22">
        <v>6</v>
      </c>
      <c r="E16" s="22">
        <v>0</v>
      </c>
      <c r="F16" s="22">
        <v>0</v>
      </c>
      <c r="G16" s="22">
        <v>0</v>
      </c>
      <c r="H16" s="22">
        <v>0</v>
      </c>
      <c r="I16" s="22">
        <v>2</v>
      </c>
      <c r="J16" s="22">
        <v>2</v>
      </c>
      <c r="K16" s="22">
        <v>0</v>
      </c>
      <c r="L16" s="22">
        <v>1</v>
      </c>
      <c r="M16" s="22">
        <v>1</v>
      </c>
      <c r="N16" s="22">
        <v>0</v>
      </c>
    </row>
    <row r="17" spans="2:14" ht="20.100000000000001" customHeight="1" thickBot="1" x14ac:dyDescent="0.25">
      <c r="B17" s="6" t="s">
        <v>8</v>
      </c>
      <c r="C17" s="22">
        <v>16</v>
      </c>
      <c r="D17" s="22">
        <v>12</v>
      </c>
      <c r="E17" s="22">
        <v>4</v>
      </c>
      <c r="F17" s="22">
        <v>2</v>
      </c>
      <c r="G17" s="22">
        <v>2</v>
      </c>
      <c r="H17" s="22">
        <v>0</v>
      </c>
      <c r="I17" s="22">
        <v>12</v>
      </c>
      <c r="J17" s="22">
        <v>11</v>
      </c>
      <c r="K17" s="22">
        <v>1</v>
      </c>
      <c r="L17" s="22">
        <v>0</v>
      </c>
      <c r="M17" s="22">
        <v>0</v>
      </c>
      <c r="N17" s="22">
        <v>0</v>
      </c>
    </row>
    <row r="18" spans="2:14" ht="20.100000000000001" customHeight="1" thickBot="1" x14ac:dyDescent="0.25">
      <c r="B18" s="6" t="s">
        <v>9</v>
      </c>
      <c r="C18" s="22">
        <v>6</v>
      </c>
      <c r="D18" s="22">
        <v>6</v>
      </c>
      <c r="E18" s="22">
        <v>0</v>
      </c>
      <c r="F18" s="22">
        <v>0</v>
      </c>
      <c r="G18" s="22">
        <v>0</v>
      </c>
      <c r="H18" s="22">
        <v>0</v>
      </c>
      <c r="I18" s="22">
        <v>6</v>
      </c>
      <c r="J18" s="22">
        <v>5</v>
      </c>
      <c r="K18" s="22">
        <v>1</v>
      </c>
      <c r="L18" s="22">
        <v>1</v>
      </c>
      <c r="M18" s="22">
        <v>0</v>
      </c>
      <c r="N18" s="22">
        <v>1</v>
      </c>
    </row>
    <row r="19" spans="2:14" ht="20.100000000000001" customHeight="1" thickBot="1" x14ac:dyDescent="0.25">
      <c r="B19" s="6" t="s">
        <v>10</v>
      </c>
      <c r="C19" s="22">
        <v>27</v>
      </c>
      <c r="D19" s="22">
        <v>19</v>
      </c>
      <c r="E19" s="22">
        <v>8</v>
      </c>
      <c r="F19" s="22">
        <v>1</v>
      </c>
      <c r="G19" s="22">
        <v>1</v>
      </c>
      <c r="H19" s="22">
        <v>0</v>
      </c>
      <c r="I19" s="22">
        <v>26</v>
      </c>
      <c r="J19" s="22">
        <v>25</v>
      </c>
      <c r="K19" s="22">
        <v>1</v>
      </c>
      <c r="L19" s="22">
        <v>5</v>
      </c>
      <c r="M19" s="22">
        <v>5</v>
      </c>
      <c r="N19" s="22">
        <v>0</v>
      </c>
    </row>
    <row r="20" spans="2:14" ht="20.100000000000001" customHeight="1" thickBot="1" x14ac:dyDescent="0.25">
      <c r="B20" s="6" t="s">
        <v>11</v>
      </c>
      <c r="C20" s="22">
        <v>35</v>
      </c>
      <c r="D20" s="22">
        <v>30</v>
      </c>
      <c r="E20" s="22">
        <v>5</v>
      </c>
      <c r="F20" s="22">
        <v>4</v>
      </c>
      <c r="G20" s="22">
        <v>4</v>
      </c>
      <c r="H20" s="22">
        <v>0</v>
      </c>
      <c r="I20" s="22">
        <v>51</v>
      </c>
      <c r="J20" s="22">
        <v>43</v>
      </c>
      <c r="K20" s="22">
        <v>8</v>
      </c>
      <c r="L20" s="22">
        <v>2</v>
      </c>
      <c r="M20" s="22">
        <v>2</v>
      </c>
      <c r="N20" s="22">
        <v>0</v>
      </c>
    </row>
    <row r="21" spans="2:14" ht="20.100000000000001" customHeight="1" thickBot="1" x14ac:dyDescent="0.25">
      <c r="B21" s="6" t="s">
        <v>12</v>
      </c>
      <c r="C21" s="22">
        <v>5</v>
      </c>
      <c r="D21" s="22">
        <v>4</v>
      </c>
      <c r="E21" s="22">
        <v>1</v>
      </c>
      <c r="F21" s="22">
        <v>3</v>
      </c>
      <c r="G21" s="22">
        <v>3</v>
      </c>
      <c r="H21" s="22">
        <v>0</v>
      </c>
      <c r="I21" s="22">
        <v>8</v>
      </c>
      <c r="J21" s="22">
        <v>8</v>
      </c>
      <c r="K21" s="22">
        <v>0</v>
      </c>
      <c r="L21" s="22">
        <v>0</v>
      </c>
      <c r="M21" s="22">
        <v>0</v>
      </c>
      <c r="N21" s="22">
        <v>0</v>
      </c>
    </row>
    <row r="22" spans="2:14" ht="20.100000000000001" customHeight="1" thickBot="1" x14ac:dyDescent="0.25">
      <c r="B22" s="6" t="s">
        <v>13</v>
      </c>
      <c r="C22" s="22">
        <v>9</v>
      </c>
      <c r="D22" s="22">
        <v>8</v>
      </c>
      <c r="E22" s="22">
        <v>1</v>
      </c>
      <c r="F22" s="22">
        <v>3</v>
      </c>
      <c r="G22" s="22">
        <v>2</v>
      </c>
      <c r="H22" s="22">
        <v>1</v>
      </c>
      <c r="I22" s="22">
        <v>16</v>
      </c>
      <c r="J22" s="22">
        <v>11</v>
      </c>
      <c r="K22" s="22">
        <v>5</v>
      </c>
      <c r="L22" s="22">
        <v>1</v>
      </c>
      <c r="M22" s="22">
        <v>1</v>
      </c>
      <c r="N22" s="22">
        <v>0</v>
      </c>
    </row>
    <row r="23" spans="2:14" ht="20.100000000000001" customHeight="1" thickBot="1" x14ac:dyDescent="0.25">
      <c r="B23" s="6" t="s">
        <v>14</v>
      </c>
      <c r="C23" s="22">
        <v>17</v>
      </c>
      <c r="D23" s="22">
        <v>11</v>
      </c>
      <c r="E23" s="22">
        <v>6</v>
      </c>
      <c r="F23" s="22">
        <v>5</v>
      </c>
      <c r="G23" s="22">
        <v>5</v>
      </c>
      <c r="H23" s="22">
        <v>0</v>
      </c>
      <c r="I23" s="22">
        <v>25</v>
      </c>
      <c r="J23" s="22">
        <v>21</v>
      </c>
      <c r="K23" s="22">
        <v>4</v>
      </c>
      <c r="L23" s="22">
        <v>4</v>
      </c>
      <c r="M23" s="22">
        <v>2</v>
      </c>
      <c r="N23" s="22">
        <v>2</v>
      </c>
    </row>
    <row r="24" spans="2:14" ht="20.100000000000001" customHeight="1" thickBot="1" x14ac:dyDescent="0.25">
      <c r="B24" s="6" t="s">
        <v>15</v>
      </c>
      <c r="C24" s="22">
        <v>17</v>
      </c>
      <c r="D24" s="22">
        <v>17</v>
      </c>
      <c r="E24" s="22">
        <v>0</v>
      </c>
      <c r="F24" s="22">
        <v>0</v>
      </c>
      <c r="G24" s="22">
        <v>0</v>
      </c>
      <c r="H24" s="22">
        <v>0</v>
      </c>
      <c r="I24" s="22">
        <v>12</v>
      </c>
      <c r="J24" s="22">
        <v>11</v>
      </c>
      <c r="K24" s="22">
        <v>1</v>
      </c>
      <c r="L24" s="22">
        <v>0</v>
      </c>
      <c r="M24" s="22">
        <v>0</v>
      </c>
      <c r="N24" s="22">
        <v>0</v>
      </c>
    </row>
    <row r="25" spans="2:14" ht="20.100000000000001" customHeight="1" thickBot="1" x14ac:dyDescent="0.25">
      <c r="B25" s="6" t="s">
        <v>16</v>
      </c>
      <c r="C25" s="22">
        <v>8</v>
      </c>
      <c r="D25" s="22">
        <v>6</v>
      </c>
      <c r="E25" s="22">
        <v>2</v>
      </c>
      <c r="F25" s="22">
        <v>0</v>
      </c>
      <c r="G25" s="22">
        <v>0</v>
      </c>
      <c r="H25" s="22">
        <v>0</v>
      </c>
      <c r="I25" s="22">
        <v>7</v>
      </c>
      <c r="J25" s="22">
        <v>7</v>
      </c>
      <c r="K25" s="22">
        <v>0</v>
      </c>
      <c r="L25" s="22">
        <v>0</v>
      </c>
      <c r="M25" s="22">
        <v>0</v>
      </c>
      <c r="N25" s="22">
        <v>0</v>
      </c>
    </row>
    <row r="26" spans="2:14" ht="20.100000000000001" customHeight="1" thickBot="1" x14ac:dyDescent="0.25">
      <c r="B26" s="7" t="s">
        <v>17</v>
      </c>
      <c r="C26" s="22">
        <v>14</v>
      </c>
      <c r="D26" s="22">
        <v>11</v>
      </c>
      <c r="E26" s="22">
        <v>3</v>
      </c>
      <c r="F26" s="22">
        <v>0</v>
      </c>
      <c r="G26" s="22">
        <v>0</v>
      </c>
      <c r="H26" s="22">
        <v>0</v>
      </c>
      <c r="I26" s="22">
        <v>11</v>
      </c>
      <c r="J26" s="22">
        <v>5</v>
      </c>
      <c r="K26" s="22">
        <v>6</v>
      </c>
      <c r="L26" s="22">
        <v>2</v>
      </c>
      <c r="M26" s="22">
        <v>1</v>
      </c>
      <c r="N26" s="22">
        <v>1</v>
      </c>
    </row>
    <row r="27" spans="2:14" ht="20.100000000000001" customHeight="1" thickBot="1" x14ac:dyDescent="0.25">
      <c r="B27" s="8" t="s">
        <v>18</v>
      </c>
      <c r="C27" s="22">
        <v>6</v>
      </c>
      <c r="D27" s="22">
        <v>6</v>
      </c>
      <c r="E27" s="22">
        <v>0</v>
      </c>
      <c r="F27" s="22">
        <v>0</v>
      </c>
      <c r="G27" s="22">
        <v>0</v>
      </c>
      <c r="H27" s="22">
        <v>0</v>
      </c>
      <c r="I27" s="22">
        <v>4</v>
      </c>
      <c r="J27" s="22">
        <v>4</v>
      </c>
      <c r="K27" s="22">
        <v>0</v>
      </c>
      <c r="L27" s="22">
        <v>0</v>
      </c>
      <c r="M27" s="22">
        <v>0</v>
      </c>
      <c r="N27" s="22">
        <v>0</v>
      </c>
    </row>
    <row r="28" spans="2:14" ht="20.100000000000001" customHeight="1" thickBot="1" x14ac:dyDescent="0.25">
      <c r="B28" s="9" t="s">
        <v>19</v>
      </c>
      <c r="C28" s="12">
        <f>SUM(C11:C27)</f>
        <v>278</v>
      </c>
      <c r="D28" s="12">
        <f t="shared" ref="D28:N28" si="0">SUM(D11:D27)</f>
        <v>229</v>
      </c>
      <c r="E28" s="12">
        <f t="shared" si="0"/>
        <v>49</v>
      </c>
      <c r="F28" s="12">
        <f t="shared" si="0"/>
        <v>27</v>
      </c>
      <c r="G28" s="12">
        <f t="shared" si="0"/>
        <v>26</v>
      </c>
      <c r="H28" s="12">
        <f t="shared" si="0"/>
        <v>1</v>
      </c>
      <c r="I28" s="12">
        <f t="shared" si="0"/>
        <v>315</v>
      </c>
      <c r="J28" s="12">
        <f t="shared" si="0"/>
        <v>268</v>
      </c>
      <c r="K28" s="12">
        <f t="shared" si="0"/>
        <v>47</v>
      </c>
      <c r="L28" s="12">
        <f t="shared" si="0"/>
        <v>27</v>
      </c>
      <c r="M28" s="12">
        <f t="shared" si="0"/>
        <v>22</v>
      </c>
      <c r="N28" s="12">
        <f t="shared" si="0"/>
        <v>5</v>
      </c>
    </row>
    <row r="29" spans="2:14" x14ac:dyDescent="0.2"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</row>
    <row r="32" spans="2:14" ht="62.25" customHeight="1" thickBot="1" x14ac:dyDescent="0.25">
      <c r="C32" s="32" t="s">
        <v>125</v>
      </c>
      <c r="D32" s="33"/>
      <c r="E32" s="33"/>
      <c r="F32" s="32" t="s">
        <v>126</v>
      </c>
      <c r="G32" s="33"/>
      <c r="H32" s="33"/>
    </row>
    <row r="33" spans="2:8" ht="44.25" customHeight="1" thickBot="1" x14ac:dyDescent="0.25">
      <c r="C33" s="10" t="s">
        <v>65</v>
      </c>
      <c r="D33" s="10" t="s">
        <v>63</v>
      </c>
      <c r="E33" s="10" t="s">
        <v>64</v>
      </c>
      <c r="F33" s="10" t="s">
        <v>65</v>
      </c>
      <c r="G33" s="10" t="s">
        <v>63</v>
      </c>
      <c r="H33" s="10" t="s">
        <v>64</v>
      </c>
    </row>
    <row r="34" spans="2:8" ht="20.100000000000001" customHeight="1" thickBot="1" x14ac:dyDescent="0.25">
      <c r="B34" s="5" t="s">
        <v>2</v>
      </c>
      <c r="C34" s="14">
        <f t="shared" ref="C34:H49" si="1">IF(C11=0,"-",IF(I11=0,"-",(I11-C11)/C11))</f>
        <v>0.2</v>
      </c>
      <c r="D34" s="14">
        <f t="shared" si="1"/>
        <v>0.24528301886792453</v>
      </c>
      <c r="E34" s="14">
        <f t="shared" si="1"/>
        <v>0</v>
      </c>
      <c r="F34" s="14">
        <f t="shared" si="1"/>
        <v>0.125</v>
      </c>
      <c r="G34" s="14">
        <f t="shared" si="1"/>
        <v>0.125</v>
      </c>
      <c r="H34" s="14" t="str">
        <f t="shared" si="1"/>
        <v>-</v>
      </c>
    </row>
    <row r="35" spans="2:8" ht="20.100000000000001" customHeight="1" thickBot="1" x14ac:dyDescent="0.25">
      <c r="B35" s="6" t="s">
        <v>3</v>
      </c>
      <c r="C35" s="14">
        <f t="shared" si="1"/>
        <v>-9.0909090909090912E-2</v>
      </c>
      <c r="D35" s="14">
        <f t="shared" si="1"/>
        <v>-0.1</v>
      </c>
      <c r="E35" s="14">
        <f t="shared" si="1"/>
        <v>0</v>
      </c>
      <c r="F35" s="14" t="str">
        <f t="shared" si="1"/>
        <v>-</v>
      </c>
      <c r="G35" s="14" t="str">
        <f t="shared" si="1"/>
        <v>-</v>
      </c>
      <c r="H35" s="14" t="str">
        <f t="shared" si="1"/>
        <v>-</v>
      </c>
    </row>
    <row r="36" spans="2:8" ht="20.100000000000001" customHeight="1" thickBot="1" x14ac:dyDescent="0.25">
      <c r="B36" s="6" t="s">
        <v>4</v>
      </c>
      <c r="C36" s="14">
        <f t="shared" si="1"/>
        <v>1.3333333333333333</v>
      </c>
      <c r="D36" s="14">
        <f t="shared" si="1"/>
        <v>2</v>
      </c>
      <c r="E36" s="14">
        <f t="shared" si="1"/>
        <v>0</v>
      </c>
      <c r="F36" s="14" t="str">
        <f t="shared" si="1"/>
        <v>-</v>
      </c>
      <c r="G36" s="14" t="str">
        <f t="shared" si="1"/>
        <v>-</v>
      </c>
      <c r="H36" s="14" t="str">
        <f t="shared" si="1"/>
        <v>-</v>
      </c>
    </row>
    <row r="37" spans="2:8" ht="20.100000000000001" customHeight="1" thickBot="1" x14ac:dyDescent="0.25">
      <c r="B37" s="6" t="s">
        <v>5</v>
      </c>
      <c r="C37" s="14">
        <f t="shared" si="1"/>
        <v>-0.5</v>
      </c>
      <c r="D37" s="14">
        <f t="shared" si="1"/>
        <v>-0.58333333333333337</v>
      </c>
      <c r="E37" s="14">
        <f t="shared" si="1"/>
        <v>-0.25</v>
      </c>
      <c r="F37" s="14" t="str">
        <f t="shared" si="1"/>
        <v>-</v>
      </c>
      <c r="G37" s="14" t="str">
        <f t="shared" si="1"/>
        <v>-</v>
      </c>
      <c r="H37" s="14" t="str">
        <f t="shared" si="1"/>
        <v>-</v>
      </c>
    </row>
    <row r="38" spans="2:8" ht="20.100000000000001" customHeight="1" thickBot="1" x14ac:dyDescent="0.25">
      <c r="B38" s="6" t="s">
        <v>6</v>
      </c>
      <c r="C38" s="14">
        <f t="shared" si="1"/>
        <v>0.88235294117647056</v>
      </c>
      <c r="D38" s="14">
        <f t="shared" si="1"/>
        <v>0.8125</v>
      </c>
      <c r="E38" s="14">
        <f t="shared" si="1"/>
        <v>2</v>
      </c>
      <c r="F38" s="14" t="str">
        <f t="shared" si="1"/>
        <v>-</v>
      </c>
      <c r="G38" s="14" t="str">
        <f t="shared" si="1"/>
        <v>-</v>
      </c>
      <c r="H38" s="14" t="str">
        <f t="shared" si="1"/>
        <v>-</v>
      </c>
    </row>
    <row r="39" spans="2:8" ht="20.100000000000001" customHeight="1" thickBot="1" x14ac:dyDescent="0.25">
      <c r="B39" s="6" t="s">
        <v>7</v>
      </c>
      <c r="C39" s="14">
        <f t="shared" si="1"/>
        <v>-0.66666666666666663</v>
      </c>
      <c r="D39" s="14">
        <f t="shared" si="1"/>
        <v>-0.66666666666666663</v>
      </c>
      <c r="E39" s="14" t="str">
        <f t="shared" si="1"/>
        <v>-</v>
      </c>
      <c r="F39" s="14" t="str">
        <f t="shared" si="1"/>
        <v>-</v>
      </c>
      <c r="G39" s="14" t="str">
        <f t="shared" si="1"/>
        <v>-</v>
      </c>
      <c r="H39" s="14" t="str">
        <f t="shared" si="1"/>
        <v>-</v>
      </c>
    </row>
    <row r="40" spans="2:8" ht="20.100000000000001" customHeight="1" thickBot="1" x14ac:dyDescent="0.25">
      <c r="B40" s="6" t="s">
        <v>8</v>
      </c>
      <c r="C40" s="14">
        <f t="shared" si="1"/>
        <v>-0.25</v>
      </c>
      <c r="D40" s="14">
        <f t="shared" si="1"/>
        <v>-8.3333333333333329E-2</v>
      </c>
      <c r="E40" s="14">
        <f t="shared" si="1"/>
        <v>-0.75</v>
      </c>
      <c r="F40" s="14" t="str">
        <f t="shared" si="1"/>
        <v>-</v>
      </c>
      <c r="G40" s="14" t="str">
        <f t="shared" si="1"/>
        <v>-</v>
      </c>
      <c r="H40" s="14" t="str">
        <f t="shared" si="1"/>
        <v>-</v>
      </c>
    </row>
    <row r="41" spans="2:8" ht="20.100000000000001" customHeight="1" thickBot="1" x14ac:dyDescent="0.25">
      <c r="B41" s="6" t="s">
        <v>9</v>
      </c>
      <c r="C41" s="14">
        <f t="shared" si="1"/>
        <v>0</v>
      </c>
      <c r="D41" s="14">
        <f t="shared" si="1"/>
        <v>-0.16666666666666666</v>
      </c>
      <c r="E41" s="14" t="str">
        <f t="shared" si="1"/>
        <v>-</v>
      </c>
      <c r="F41" s="14" t="str">
        <f t="shared" si="1"/>
        <v>-</v>
      </c>
      <c r="G41" s="14" t="str">
        <f t="shared" si="1"/>
        <v>-</v>
      </c>
      <c r="H41" s="14" t="str">
        <f t="shared" si="1"/>
        <v>-</v>
      </c>
    </row>
    <row r="42" spans="2:8" ht="20.100000000000001" customHeight="1" thickBot="1" x14ac:dyDescent="0.25">
      <c r="B42" s="6" t="s">
        <v>10</v>
      </c>
      <c r="C42" s="14">
        <f t="shared" si="1"/>
        <v>-3.7037037037037035E-2</v>
      </c>
      <c r="D42" s="14">
        <f t="shared" si="1"/>
        <v>0.31578947368421051</v>
      </c>
      <c r="E42" s="14">
        <f t="shared" si="1"/>
        <v>-0.875</v>
      </c>
      <c r="F42" s="14">
        <f t="shared" si="1"/>
        <v>4</v>
      </c>
      <c r="G42" s="14">
        <f t="shared" si="1"/>
        <v>4</v>
      </c>
      <c r="H42" s="14" t="str">
        <f t="shared" si="1"/>
        <v>-</v>
      </c>
    </row>
    <row r="43" spans="2:8" ht="20.100000000000001" customHeight="1" thickBot="1" x14ac:dyDescent="0.25">
      <c r="B43" s="6" t="s">
        <v>11</v>
      </c>
      <c r="C43" s="14">
        <f t="shared" si="1"/>
        <v>0.45714285714285713</v>
      </c>
      <c r="D43" s="14">
        <f t="shared" si="1"/>
        <v>0.43333333333333335</v>
      </c>
      <c r="E43" s="14">
        <f t="shared" si="1"/>
        <v>0.6</v>
      </c>
      <c r="F43" s="14">
        <f t="shared" si="1"/>
        <v>-0.5</v>
      </c>
      <c r="G43" s="14">
        <f t="shared" si="1"/>
        <v>-0.5</v>
      </c>
      <c r="H43" s="14" t="str">
        <f t="shared" si="1"/>
        <v>-</v>
      </c>
    </row>
    <row r="44" spans="2:8" ht="20.100000000000001" customHeight="1" thickBot="1" x14ac:dyDescent="0.25">
      <c r="B44" s="6" t="s">
        <v>12</v>
      </c>
      <c r="C44" s="14">
        <f t="shared" si="1"/>
        <v>0.6</v>
      </c>
      <c r="D44" s="14">
        <f t="shared" si="1"/>
        <v>1</v>
      </c>
      <c r="E44" s="14" t="str">
        <f t="shared" si="1"/>
        <v>-</v>
      </c>
      <c r="F44" s="14" t="str">
        <f t="shared" si="1"/>
        <v>-</v>
      </c>
      <c r="G44" s="14" t="str">
        <f t="shared" si="1"/>
        <v>-</v>
      </c>
      <c r="H44" s="14" t="str">
        <f t="shared" si="1"/>
        <v>-</v>
      </c>
    </row>
    <row r="45" spans="2:8" ht="20.100000000000001" customHeight="1" thickBot="1" x14ac:dyDescent="0.25">
      <c r="B45" s="6" t="s">
        <v>13</v>
      </c>
      <c r="C45" s="14">
        <f t="shared" si="1"/>
        <v>0.77777777777777779</v>
      </c>
      <c r="D45" s="14">
        <f t="shared" si="1"/>
        <v>0.375</v>
      </c>
      <c r="E45" s="14">
        <f t="shared" si="1"/>
        <v>4</v>
      </c>
      <c r="F45" s="14">
        <f t="shared" si="1"/>
        <v>-0.66666666666666663</v>
      </c>
      <c r="G45" s="14">
        <f t="shared" si="1"/>
        <v>-0.5</v>
      </c>
      <c r="H45" s="14" t="str">
        <f t="shared" si="1"/>
        <v>-</v>
      </c>
    </row>
    <row r="46" spans="2:8" ht="20.100000000000001" customHeight="1" thickBot="1" x14ac:dyDescent="0.25">
      <c r="B46" s="6" t="s">
        <v>14</v>
      </c>
      <c r="C46" s="14">
        <f t="shared" si="1"/>
        <v>0.47058823529411764</v>
      </c>
      <c r="D46" s="14">
        <f t="shared" si="1"/>
        <v>0.90909090909090906</v>
      </c>
      <c r="E46" s="14">
        <f t="shared" si="1"/>
        <v>-0.33333333333333331</v>
      </c>
      <c r="F46" s="14">
        <f t="shared" si="1"/>
        <v>-0.2</v>
      </c>
      <c r="G46" s="14">
        <f t="shared" si="1"/>
        <v>-0.6</v>
      </c>
      <c r="H46" s="14" t="str">
        <f t="shared" si="1"/>
        <v>-</v>
      </c>
    </row>
    <row r="47" spans="2:8" ht="20.100000000000001" customHeight="1" thickBot="1" x14ac:dyDescent="0.25">
      <c r="B47" s="6" t="s">
        <v>15</v>
      </c>
      <c r="C47" s="14">
        <f t="shared" si="1"/>
        <v>-0.29411764705882354</v>
      </c>
      <c r="D47" s="14">
        <f t="shared" si="1"/>
        <v>-0.35294117647058826</v>
      </c>
      <c r="E47" s="14" t="str">
        <f t="shared" si="1"/>
        <v>-</v>
      </c>
      <c r="F47" s="14" t="str">
        <f t="shared" si="1"/>
        <v>-</v>
      </c>
      <c r="G47" s="14" t="str">
        <f t="shared" si="1"/>
        <v>-</v>
      </c>
      <c r="H47" s="14" t="str">
        <f t="shared" si="1"/>
        <v>-</v>
      </c>
    </row>
    <row r="48" spans="2:8" ht="20.100000000000001" customHeight="1" thickBot="1" x14ac:dyDescent="0.25">
      <c r="B48" s="6" t="s">
        <v>16</v>
      </c>
      <c r="C48" s="14">
        <f t="shared" si="1"/>
        <v>-0.125</v>
      </c>
      <c r="D48" s="14">
        <f t="shared" si="1"/>
        <v>0.16666666666666666</v>
      </c>
      <c r="E48" s="14" t="str">
        <f t="shared" si="1"/>
        <v>-</v>
      </c>
      <c r="F48" s="14" t="str">
        <f t="shared" si="1"/>
        <v>-</v>
      </c>
      <c r="G48" s="14" t="str">
        <f t="shared" si="1"/>
        <v>-</v>
      </c>
      <c r="H48" s="14" t="str">
        <f t="shared" si="1"/>
        <v>-</v>
      </c>
    </row>
    <row r="49" spans="2:8" ht="20.100000000000001" customHeight="1" thickBot="1" x14ac:dyDescent="0.25">
      <c r="B49" s="7" t="s">
        <v>17</v>
      </c>
      <c r="C49" s="14">
        <f t="shared" si="1"/>
        <v>-0.21428571428571427</v>
      </c>
      <c r="D49" s="14">
        <f t="shared" si="1"/>
        <v>-0.54545454545454541</v>
      </c>
      <c r="E49" s="14">
        <f t="shared" si="1"/>
        <v>1</v>
      </c>
      <c r="F49" s="14" t="str">
        <f t="shared" si="1"/>
        <v>-</v>
      </c>
      <c r="G49" s="14" t="str">
        <f t="shared" si="1"/>
        <v>-</v>
      </c>
      <c r="H49" s="14" t="str">
        <f t="shared" si="1"/>
        <v>-</v>
      </c>
    </row>
    <row r="50" spans="2:8" ht="20.100000000000001" customHeight="1" thickBot="1" x14ac:dyDescent="0.25">
      <c r="B50" s="8" t="s">
        <v>18</v>
      </c>
      <c r="C50" s="14">
        <f t="shared" ref="C50:H51" si="2">IF(C27=0,"-",IF(I27=0,"-",(I27-C27)/C27))</f>
        <v>-0.33333333333333331</v>
      </c>
      <c r="D50" s="14">
        <f t="shared" si="2"/>
        <v>-0.33333333333333331</v>
      </c>
      <c r="E50" s="14" t="str">
        <f t="shared" si="2"/>
        <v>-</v>
      </c>
      <c r="F50" s="14" t="str">
        <f t="shared" si="2"/>
        <v>-</v>
      </c>
      <c r="G50" s="14" t="str">
        <f t="shared" si="2"/>
        <v>-</v>
      </c>
      <c r="H50" s="14" t="str">
        <f t="shared" si="2"/>
        <v>-</v>
      </c>
    </row>
    <row r="51" spans="2:8" ht="20.100000000000001" customHeight="1" thickBot="1" x14ac:dyDescent="0.25">
      <c r="B51" s="9" t="s">
        <v>19</v>
      </c>
      <c r="C51" s="15">
        <f t="shared" si="2"/>
        <v>0.13309352517985612</v>
      </c>
      <c r="D51" s="15">
        <f t="shared" si="2"/>
        <v>0.1703056768558952</v>
      </c>
      <c r="E51" s="15">
        <f t="shared" si="2"/>
        <v>-4.0816326530612242E-2</v>
      </c>
      <c r="F51" s="15">
        <f t="shared" si="2"/>
        <v>0</v>
      </c>
      <c r="G51" s="15">
        <f t="shared" si="2"/>
        <v>-0.15384615384615385</v>
      </c>
      <c r="H51" s="15">
        <f t="shared" si="2"/>
        <v>4</v>
      </c>
    </row>
  </sheetData>
  <mergeCells count="6">
    <mergeCell ref="C9:E9"/>
    <mergeCell ref="F9:H9"/>
    <mergeCell ref="I9:K9"/>
    <mergeCell ref="L9:N9"/>
    <mergeCell ref="C32:E32"/>
    <mergeCell ref="F32:H32"/>
  </mergeCells>
  <pageMargins left="0.70866141732283472" right="0.70866141732283472" top="0.74803149606299213" bottom="0.74803149606299213" header="0.31496062992125984" footer="0.31496062992125984"/>
  <pageSetup paperSize="9" scale="43" fitToWidth="2" orientation="landscape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9:J51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9.875" bestFit="1" customWidth="1"/>
    <col min="4" max="4" width="17.125" bestFit="1" customWidth="1"/>
    <col min="5" max="5" width="16" bestFit="1" customWidth="1"/>
    <col min="6" max="6" width="19.375" bestFit="1" customWidth="1"/>
    <col min="7" max="7" width="19.875" bestFit="1" customWidth="1"/>
    <col min="8" max="8" width="16.875" bestFit="1" customWidth="1"/>
    <col min="9" max="9" width="16" bestFit="1" customWidth="1"/>
    <col min="10" max="10" width="19.375" bestFit="1" customWidth="1"/>
    <col min="11" max="18" width="20.625" customWidth="1"/>
    <col min="19" max="19" width="11.875" customWidth="1"/>
  </cols>
  <sheetData>
    <row r="9" spans="2:10" ht="44.25" customHeight="1" thickBot="1" x14ac:dyDescent="0.25">
      <c r="C9" s="32">
        <v>2022</v>
      </c>
      <c r="D9" s="33"/>
      <c r="E9" s="33"/>
      <c r="F9" s="33"/>
      <c r="G9" s="32">
        <v>2023</v>
      </c>
      <c r="H9" s="33"/>
      <c r="I9" s="33"/>
      <c r="J9" s="33"/>
    </row>
    <row r="10" spans="2:10" ht="44.25" customHeight="1" thickBot="1" x14ac:dyDescent="0.25">
      <c r="C10" s="10" t="s">
        <v>68</v>
      </c>
      <c r="D10" s="10" t="s">
        <v>69</v>
      </c>
      <c r="E10" s="10" t="s">
        <v>70</v>
      </c>
      <c r="F10" s="10" t="s">
        <v>71</v>
      </c>
      <c r="G10" s="10" t="s">
        <v>68</v>
      </c>
      <c r="H10" s="10" t="s">
        <v>69</v>
      </c>
      <c r="I10" s="10" t="s">
        <v>70</v>
      </c>
      <c r="J10" s="10" t="s">
        <v>71</v>
      </c>
    </row>
    <row r="11" spans="2:10" ht="20.100000000000001" customHeight="1" thickBot="1" x14ac:dyDescent="0.25">
      <c r="B11" s="5" t="s">
        <v>2</v>
      </c>
      <c r="C11" s="11">
        <f>SUM(D11:E11)</f>
        <v>72</v>
      </c>
      <c r="D11" s="21">
        <v>66</v>
      </c>
      <c r="E11" s="21">
        <v>6</v>
      </c>
      <c r="F11" s="21">
        <v>58</v>
      </c>
      <c r="G11" s="11">
        <f>SUM(H11:I11)</f>
        <v>87</v>
      </c>
      <c r="H11" s="21">
        <v>78</v>
      </c>
      <c r="I11" s="21">
        <v>9</v>
      </c>
      <c r="J11" s="21">
        <v>61</v>
      </c>
    </row>
    <row r="12" spans="2:10" ht="20.100000000000001" customHeight="1" thickBot="1" x14ac:dyDescent="0.25">
      <c r="B12" s="6" t="s">
        <v>3</v>
      </c>
      <c r="C12" s="11">
        <f t="shared" ref="C12:C27" si="0">SUM(D12:E12)</f>
        <v>11</v>
      </c>
      <c r="D12" s="21">
        <v>11</v>
      </c>
      <c r="E12" s="21">
        <v>0</v>
      </c>
      <c r="F12" s="21">
        <v>10</v>
      </c>
      <c r="G12" s="11">
        <f t="shared" ref="G12:G27" si="1">SUM(H12:I12)</f>
        <v>12</v>
      </c>
      <c r="H12" s="21">
        <v>10</v>
      </c>
      <c r="I12" s="21">
        <v>2</v>
      </c>
      <c r="J12" s="21">
        <v>9</v>
      </c>
    </row>
    <row r="13" spans="2:10" ht="20.100000000000001" customHeight="1" thickBot="1" x14ac:dyDescent="0.25">
      <c r="B13" s="6" t="s">
        <v>4</v>
      </c>
      <c r="C13" s="11">
        <f t="shared" si="0"/>
        <v>3</v>
      </c>
      <c r="D13" s="21">
        <v>3</v>
      </c>
      <c r="E13" s="21">
        <v>0</v>
      </c>
      <c r="F13" s="21">
        <v>3</v>
      </c>
      <c r="G13" s="11">
        <f t="shared" si="1"/>
        <v>7</v>
      </c>
      <c r="H13" s="21">
        <v>7</v>
      </c>
      <c r="I13" s="21">
        <v>0</v>
      </c>
      <c r="J13" s="21">
        <v>7</v>
      </c>
    </row>
    <row r="14" spans="2:10" ht="20.100000000000001" customHeight="1" thickBot="1" x14ac:dyDescent="0.25">
      <c r="B14" s="6" t="s">
        <v>5</v>
      </c>
      <c r="C14" s="11">
        <f t="shared" si="0"/>
        <v>17</v>
      </c>
      <c r="D14" s="21">
        <v>16</v>
      </c>
      <c r="E14" s="21">
        <v>1</v>
      </c>
      <c r="F14" s="21">
        <v>16</v>
      </c>
      <c r="G14" s="11">
        <f t="shared" si="1"/>
        <v>8</v>
      </c>
      <c r="H14" s="21">
        <v>8</v>
      </c>
      <c r="I14" s="21">
        <v>0</v>
      </c>
      <c r="J14" s="21">
        <v>7</v>
      </c>
    </row>
    <row r="15" spans="2:10" ht="20.100000000000001" customHeight="1" thickBot="1" x14ac:dyDescent="0.25">
      <c r="B15" s="6" t="s">
        <v>6</v>
      </c>
      <c r="C15" s="11">
        <f t="shared" si="0"/>
        <v>18</v>
      </c>
      <c r="D15" s="21">
        <v>17</v>
      </c>
      <c r="E15" s="21">
        <v>1</v>
      </c>
      <c r="F15" s="21">
        <v>14</v>
      </c>
      <c r="G15" s="11">
        <f t="shared" si="1"/>
        <v>32</v>
      </c>
      <c r="H15" s="21">
        <v>32</v>
      </c>
      <c r="I15" s="21">
        <v>0</v>
      </c>
      <c r="J15" s="21">
        <v>23</v>
      </c>
    </row>
    <row r="16" spans="2:10" ht="20.100000000000001" customHeight="1" thickBot="1" x14ac:dyDescent="0.25">
      <c r="B16" s="6" t="s">
        <v>7</v>
      </c>
      <c r="C16" s="11">
        <f t="shared" si="0"/>
        <v>6</v>
      </c>
      <c r="D16" s="21">
        <v>6</v>
      </c>
      <c r="E16" s="21">
        <v>0</v>
      </c>
      <c r="F16" s="21">
        <v>5</v>
      </c>
      <c r="G16" s="11">
        <f t="shared" si="1"/>
        <v>3</v>
      </c>
      <c r="H16" s="21">
        <v>2</v>
      </c>
      <c r="I16" s="21">
        <v>1</v>
      </c>
      <c r="J16" s="21">
        <v>2</v>
      </c>
    </row>
    <row r="17" spans="2:10" ht="20.100000000000001" customHeight="1" thickBot="1" x14ac:dyDescent="0.25">
      <c r="B17" s="6" t="s">
        <v>8</v>
      </c>
      <c r="C17" s="11">
        <f t="shared" si="0"/>
        <v>18</v>
      </c>
      <c r="D17" s="21">
        <v>16</v>
      </c>
      <c r="E17" s="21">
        <v>2</v>
      </c>
      <c r="F17" s="21">
        <v>13</v>
      </c>
      <c r="G17" s="11">
        <f t="shared" si="1"/>
        <v>12</v>
      </c>
      <c r="H17" s="21">
        <v>12</v>
      </c>
      <c r="I17" s="21">
        <v>0</v>
      </c>
      <c r="J17" s="21">
        <v>8</v>
      </c>
    </row>
    <row r="18" spans="2:10" ht="20.100000000000001" customHeight="1" thickBot="1" x14ac:dyDescent="0.25">
      <c r="B18" s="6" t="s">
        <v>9</v>
      </c>
      <c r="C18" s="11">
        <f t="shared" si="0"/>
        <v>6</v>
      </c>
      <c r="D18" s="21">
        <v>6</v>
      </c>
      <c r="E18" s="21">
        <v>0</v>
      </c>
      <c r="F18" s="21">
        <v>4</v>
      </c>
      <c r="G18" s="11">
        <f t="shared" si="1"/>
        <v>7</v>
      </c>
      <c r="H18" s="21">
        <v>6</v>
      </c>
      <c r="I18" s="21">
        <v>1</v>
      </c>
      <c r="J18" s="21">
        <v>5</v>
      </c>
    </row>
    <row r="19" spans="2:10" ht="20.100000000000001" customHeight="1" thickBot="1" x14ac:dyDescent="0.25">
      <c r="B19" s="6" t="s">
        <v>10</v>
      </c>
      <c r="C19" s="11">
        <f t="shared" si="0"/>
        <v>28</v>
      </c>
      <c r="D19" s="21">
        <v>27</v>
      </c>
      <c r="E19" s="21">
        <v>1</v>
      </c>
      <c r="F19" s="21">
        <v>24</v>
      </c>
      <c r="G19" s="11">
        <f t="shared" si="1"/>
        <v>31</v>
      </c>
      <c r="H19" s="21">
        <v>26</v>
      </c>
      <c r="I19" s="21">
        <v>5</v>
      </c>
      <c r="J19" s="21">
        <v>20</v>
      </c>
    </row>
    <row r="20" spans="2:10" ht="20.100000000000001" customHeight="1" thickBot="1" x14ac:dyDescent="0.25">
      <c r="B20" s="6" t="s">
        <v>11</v>
      </c>
      <c r="C20" s="11">
        <f t="shared" si="0"/>
        <v>39</v>
      </c>
      <c r="D20" s="21">
        <v>35</v>
      </c>
      <c r="E20" s="21">
        <v>4</v>
      </c>
      <c r="F20" s="21">
        <v>29</v>
      </c>
      <c r="G20" s="11">
        <f t="shared" si="1"/>
        <v>53</v>
      </c>
      <c r="H20" s="21">
        <v>51</v>
      </c>
      <c r="I20" s="21">
        <v>2</v>
      </c>
      <c r="J20" s="21">
        <v>49</v>
      </c>
    </row>
    <row r="21" spans="2:10" ht="20.100000000000001" customHeight="1" thickBot="1" x14ac:dyDescent="0.25">
      <c r="B21" s="6" t="s">
        <v>12</v>
      </c>
      <c r="C21" s="11">
        <f t="shared" si="0"/>
        <v>8</v>
      </c>
      <c r="D21" s="21">
        <v>5</v>
      </c>
      <c r="E21" s="21">
        <v>3</v>
      </c>
      <c r="F21" s="21">
        <v>5</v>
      </c>
      <c r="G21" s="11">
        <f t="shared" si="1"/>
        <v>8</v>
      </c>
      <c r="H21" s="21">
        <v>8</v>
      </c>
      <c r="I21" s="21">
        <v>0</v>
      </c>
      <c r="J21" s="21">
        <v>8</v>
      </c>
    </row>
    <row r="22" spans="2:10" ht="20.100000000000001" customHeight="1" thickBot="1" x14ac:dyDescent="0.25">
      <c r="B22" s="6" t="s">
        <v>13</v>
      </c>
      <c r="C22" s="11">
        <f t="shared" si="0"/>
        <v>11</v>
      </c>
      <c r="D22" s="21">
        <v>9</v>
      </c>
      <c r="E22" s="21">
        <v>2</v>
      </c>
      <c r="F22" s="21">
        <v>5</v>
      </c>
      <c r="G22" s="11">
        <f t="shared" si="1"/>
        <v>17</v>
      </c>
      <c r="H22" s="21">
        <v>16</v>
      </c>
      <c r="I22" s="21">
        <v>1</v>
      </c>
      <c r="J22" s="21">
        <v>10</v>
      </c>
    </row>
    <row r="23" spans="2:10" ht="20.100000000000001" customHeight="1" thickBot="1" x14ac:dyDescent="0.25">
      <c r="B23" s="6" t="s">
        <v>14</v>
      </c>
      <c r="C23" s="11">
        <f t="shared" si="0"/>
        <v>22</v>
      </c>
      <c r="D23" s="21">
        <v>17</v>
      </c>
      <c r="E23" s="21">
        <v>5</v>
      </c>
      <c r="F23" s="21">
        <v>13</v>
      </c>
      <c r="G23" s="11">
        <f t="shared" si="1"/>
        <v>29</v>
      </c>
      <c r="H23" s="21">
        <v>25</v>
      </c>
      <c r="I23" s="21">
        <v>4</v>
      </c>
      <c r="J23" s="21">
        <v>23</v>
      </c>
    </row>
    <row r="24" spans="2:10" ht="20.100000000000001" customHeight="1" thickBot="1" x14ac:dyDescent="0.25">
      <c r="B24" s="6" t="s">
        <v>15</v>
      </c>
      <c r="C24" s="11">
        <f t="shared" si="0"/>
        <v>17</v>
      </c>
      <c r="D24" s="21">
        <v>17</v>
      </c>
      <c r="E24" s="21">
        <v>0</v>
      </c>
      <c r="F24" s="21">
        <v>17</v>
      </c>
      <c r="G24" s="11">
        <f t="shared" si="1"/>
        <v>12</v>
      </c>
      <c r="H24" s="21">
        <v>12</v>
      </c>
      <c r="I24" s="21">
        <v>0</v>
      </c>
      <c r="J24" s="21">
        <v>12</v>
      </c>
    </row>
    <row r="25" spans="2:10" ht="20.100000000000001" customHeight="1" thickBot="1" x14ac:dyDescent="0.25">
      <c r="B25" s="6" t="s">
        <v>16</v>
      </c>
      <c r="C25" s="11">
        <f t="shared" si="0"/>
        <v>8</v>
      </c>
      <c r="D25" s="21">
        <v>8</v>
      </c>
      <c r="E25" s="21">
        <v>0</v>
      </c>
      <c r="F25" s="21">
        <v>8</v>
      </c>
      <c r="G25" s="11">
        <f t="shared" si="1"/>
        <v>7</v>
      </c>
      <c r="H25" s="21">
        <v>7</v>
      </c>
      <c r="I25" s="21">
        <v>0</v>
      </c>
      <c r="J25" s="21">
        <v>7</v>
      </c>
    </row>
    <row r="26" spans="2:10" ht="20.100000000000001" customHeight="1" thickBot="1" x14ac:dyDescent="0.25">
      <c r="B26" s="7" t="s">
        <v>17</v>
      </c>
      <c r="C26" s="11">
        <f t="shared" si="0"/>
        <v>14</v>
      </c>
      <c r="D26" s="21">
        <v>14</v>
      </c>
      <c r="E26" s="21">
        <v>0</v>
      </c>
      <c r="F26" s="21">
        <v>10</v>
      </c>
      <c r="G26" s="11">
        <f t="shared" si="1"/>
        <v>12</v>
      </c>
      <c r="H26" s="21">
        <v>10</v>
      </c>
      <c r="I26" s="21">
        <v>2</v>
      </c>
      <c r="J26" s="21">
        <v>10</v>
      </c>
    </row>
    <row r="27" spans="2:10" ht="20.100000000000001" customHeight="1" thickBot="1" x14ac:dyDescent="0.25">
      <c r="B27" s="8" t="s">
        <v>18</v>
      </c>
      <c r="C27" s="11">
        <f t="shared" si="0"/>
        <v>6</v>
      </c>
      <c r="D27" s="21">
        <v>6</v>
      </c>
      <c r="E27" s="21">
        <v>0</v>
      </c>
      <c r="F27" s="21">
        <v>6</v>
      </c>
      <c r="G27" s="11">
        <f t="shared" si="1"/>
        <v>4</v>
      </c>
      <c r="H27" s="21">
        <v>4</v>
      </c>
      <c r="I27" s="21">
        <v>0</v>
      </c>
      <c r="J27" s="21">
        <v>4</v>
      </c>
    </row>
    <row r="28" spans="2:10" ht="20.100000000000001" customHeight="1" thickBot="1" x14ac:dyDescent="0.25">
      <c r="B28" s="9" t="s">
        <v>19</v>
      </c>
      <c r="C28" s="12">
        <f>SUM(C11:C27)</f>
        <v>304</v>
      </c>
      <c r="D28" s="12">
        <f t="shared" ref="D28:J28" si="2">SUM(D11:D27)</f>
        <v>279</v>
      </c>
      <c r="E28" s="12">
        <f t="shared" si="2"/>
        <v>25</v>
      </c>
      <c r="F28" s="12">
        <f t="shared" si="2"/>
        <v>240</v>
      </c>
      <c r="G28" s="12">
        <f t="shared" si="2"/>
        <v>341</v>
      </c>
      <c r="H28" s="12">
        <f t="shared" si="2"/>
        <v>314</v>
      </c>
      <c r="I28" s="12">
        <f t="shared" si="2"/>
        <v>27</v>
      </c>
      <c r="J28" s="12">
        <f t="shared" si="2"/>
        <v>265</v>
      </c>
    </row>
    <row r="29" spans="2:10" x14ac:dyDescent="0.2">
      <c r="C29" s="20"/>
      <c r="D29" s="20"/>
      <c r="E29" s="20"/>
      <c r="F29" s="20"/>
      <c r="G29" s="20"/>
      <c r="H29" s="20"/>
      <c r="I29" s="20"/>
      <c r="J29" s="20"/>
    </row>
    <row r="32" spans="2:10" ht="44.25" customHeight="1" thickBot="1" x14ac:dyDescent="0.25">
      <c r="C32" s="32" t="s">
        <v>120</v>
      </c>
      <c r="D32" s="33"/>
      <c r="E32" s="33"/>
      <c r="F32" s="33"/>
    </row>
    <row r="33" spans="2:6" ht="44.25" customHeight="1" thickBot="1" x14ac:dyDescent="0.25">
      <c r="C33" s="10" t="s">
        <v>72</v>
      </c>
      <c r="D33" s="10" t="s">
        <v>73</v>
      </c>
      <c r="E33" s="10" t="s">
        <v>74</v>
      </c>
      <c r="F33" s="10" t="s">
        <v>75</v>
      </c>
    </row>
    <row r="34" spans="2:6" ht="20.100000000000001" customHeight="1" thickBot="1" x14ac:dyDescent="0.25">
      <c r="B34" s="5" t="s">
        <v>2</v>
      </c>
      <c r="C34" s="14">
        <f>IF(C11=0,"-",IF(G11=0,"-",(G11-C11)/C11))</f>
        <v>0.20833333333333334</v>
      </c>
      <c r="D34" s="14">
        <f>IF(D11=0,"-",IF(H11=0,"-",(H11-D11)/D11))</f>
        <v>0.18181818181818182</v>
      </c>
      <c r="E34" s="14">
        <f>IF(E11=0,"-",IF(I11=0,"-",(I11-E11)/E11))</f>
        <v>0.5</v>
      </c>
      <c r="F34" s="14">
        <f>IF(F11=0,"-",IF(J11=0,"-",(J11-F11)/F11))</f>
        <v>5.1724137931034482E-2</v>
      </c>
    </row>
    <row r="35" spans="2:6" ht="20.100000000000001" customHeight="1" thickBot="1" x14ac:dyDescent="0.25">
      <c r="B35" s="6" t="s">
        <v>3</v>
      </c>
      <c r="C35" s="14">
        <f t="shared" ref="C35:F50" si="3">IF(C12=0,"-",IF(G12=0,"-",(G12-C12)/C12))</f>
        <v>9.0909090909090912E-2</v>
      </c>
      <c r="D35" s="14">
        <f t="shared" si="3"/>
        <v>-9.0909090909090912E-2</v>
      </c>
      <c r="E35" s="14" t="str">
        <f t="shared" si="3"/>
        <v>-</v>
      </c>
      <c r="F35" s="14">
        <f t="shared" si="3"/>
        <v>-0.1</v>
      </c>
    </row>
    <row r="36" spans="2:6" ht="20.100000000000001" customHeight="1" thickBot="1" x14ac:dyDescent="0.25">
      <c r="B36" s="6" t="s">
        <v>4</v>
      </c>
      <c r="C36" s="14">
        <f t="shared" si="3"/>
        <v>1.3333333333333333</v>
      </c>
      <c r="D36" s="14">
        <f t="shared" si="3"/>
        <v>1.3333333333333333</v>
      </c>
      <c r="E36" s="14" t="str">
        <f t="shared" si="3"/>
        <v>-</v>
      </c>
      <c r="F36" s="14">
        <f t="shared" si="3"/>
        <v>1.3333333333333333</v>
      </c>
    </row>
    <row r="37" spans="2:6" ht="20.100000000000001" customHeight="1" thickBot="1" x14ac:dyDescent="0.25">
      <c r="B37" s="6" t="s">
        <v>5</v>
      </c>
      <c r="C37" s="14">
        <f t="shared" si="3"/>
        <v>-0.52941176470588236</v>
      </c>
      <c r="D37" s="14">
        <f t="shared" si="3"/>
        <v>-0.5</v>
      </c>
      <c r="E37" s="14" t="str">
        <f t="shared" si="3"/>
        <v>-</v>
      </c>
      <c r="F37" s="14">
        <f t="shared" si="3"/>
        <v>-0.5625</v>
      </c>
    </row>
    <row r="38" spans="2:6" ht="20.100000000000001" customHeight="1" thickBot="1" x14ac:dyDescent="0.25">
      <c r="B38" s="6" t="s">
        <v>6</v>
      </c>
      <c r="C38" s="14">
        <f t="shared" si="3"/>
        <v>0.77777777777777779</v>
      </c>
      <c r="D38" s="14">
        <f t="shared" si="3"/>
        <v>0.88235294117647056</v>
      </c>
      <c r="E38" s="14" t="str">
        <f t="shared" si="3"/>
        <v>-</v>
      </c>
      <c r="F38" s="14">
        <f t="shared" si="3"/>
        <v>0.6428571428571429</v>
      </c>
    </row>
    <row r="39" spans="2:6" ht="20.100000000000001" customHeight="1" thickBot="1" x14ac:dyDescent="0.25">
      <c r="B39" s="6" t="s">
        <v>7</v>
      </c>
      <c r="C39" s="14">
        <f t="shared" si="3"/>
        <v>-0.5</v>
      </c>
      <c r="D39" s="14">
        <f t="shared" si="3"/>
        <v>-0.66666666666666663</v>
      </c>
      <c r="E39" s="14" t="str">
        <f t="shared" si="3"/>
        <v>-</v>
      </c>
      <c r="F39" s="14">
        <f t="shared" si="3"/>
        <v>-0.6</v>
      </c>
    </row>
    <row r="40" spans="2:6" ht="20.100000000000001" customHeight="1" thickBot="1" x14ac:dyDescent="0.25">
      <c r="B40" s="6" t="s">
        <v>8</v>
      </c>
      <c r="C40" s="14">
        <f t="shared" si="3"/>
        <v>-0.33333333333333331</v>
      </c>
      <c r="D40" s="14">
        <f t="shared" si="3"/>
        <v>-0.25</v>
      </c>
      <c r="E40" s="14" t="str">
        <f t="shared" si="3"/>
        <v>-</v>
      </c>
      <c r="F40" s="14">
        <f t="shared" si="3"/>
        <v>-0.38461538461538464</v>
      </c>
    </row>
    <row r="41" spans="2:6" ht="20.100000000000001" customHeight="1" thickBot="1" x14ac:dyDescent="0.25">
      <c r="B41" s="6" t="s">
        <v>9</v>
      </c>
      <c r="C41" s="14">
        <f t="shared" si="3"/>
        <v>0.16666666666666666</v>
      </c>
      <c r="D41" s="14">
        <f t="shared" si="3"/>
        <v>0</v>
      </c>
      <c r="E41" s="14" t="str">
        <f t="shared" si="3"/>
        <v>-</v>
      </c>
      <c r="F41" s="14">
        <f t="shared" si="3"/>
        <v>0.25</v>
      </c>
    </row>
    <row r="42" spans="2:6" ht="20.100000000000001" customHeight="1" thickBot="1" x14ac:dyDescent="0.25">
      <c r="B42" s="6" t="s">
        <v>10</v>
      </c>
      <c r="C42" s="14">
        <f t="shared" si="3"/>
        <v>0.10714285714285714</v>
      </c>
      <c r="D42" s="14">
        <f t="shared" si="3"/>
        <v>-3.7037037037037035E-2</v>
      </c>
      <c r="E42" s="14">
        <f t="shared" si="3"/>
        <v>4</v>
      </c>
      <c r="F42" s="14">
        <f t="shared" si="3"/>
        <v>-0.16666666666666666</v>
      </c>
    </row>
    <row r="43" spans="2:6" ht="20.100000000000001" customHeight="1" thickBot="1" x14ac:dyDescent="0.25">
      <c r="B43" s="6" t="s">
        <v>11</v>
      </c>
      <c r="C43" s="14">
        <f t="shared" si="3"/>
        <v>0.35897435897435898</v>
      </c>
      <c r="D43" s="14">
        <f t="shared" si="3"/>
        <v>0.45714285714285713</v>
      </c>
      <c r="E43" s="14">
        <f t="shared" si="3"/>
        <v>-0.5</v>
      </c>
      <c r="F43" s="14">
        <f t="shared" si="3"/>
        <v>0.68965517241379315</v>
      </c>
    </row>
    <row r="44" spans="2:6" ht="20.100000000000001" customHeight="1" thickBot="1" x14ac:dyDescent="0.25">
      <c r="B44" s="6" t="s">
        <v>12</v>
      </c>
      <c r="C44" s="14">
        <f t="shared" si="3"/>
        <v>0</v>
      </c>
      <c r="D44" s="14">
        <f t="shared" si="3"/>
        <v>0.6</v>
      </c>
      <c r="E44" s="14" t="str">
        <f t="shared" si="3"/>
        <v>-</v>
      </c>
      <c r="F44" s="14">
        <f t="shared" si="3"/>
        <v>0.6</v>
      </c>
    </row>
    <row r="45" spans="2:6" ht="20.100000000000001" customHeight="1" thickBot="1" x14ac:dyDescent="0.25">
      <c r="B45" s="6" t="s">
        <v>13</v>
      </c>
      <c r="C45" s="14">
        <f t="shared" si="3"/>
        <v>0.54545454545454541</v>
      </c>
      <c r="D45" s="14">
        <f t="shared" si="3"/>
        <v>0.77777777777777779</v>
      </c>
      <c r="E45" s="14">
        <f t="shared" si="3"/>
        <v>-0.5</v>
      </c>
      <c r="F45" s="14">
        <f t="shared" si="3"/>
        <v>1</v>
      </c>
    </row>
    <row r="46" spans="2:6" ht="20.100000000000001" customHeight="1" thickBot="1" x14ac:dyDescent="0.25">
      <c r="B46" s="6" t="s">
        <v>14</v>
      </c>
      <c r="C46" s="14">
        <f t="shared" si="3"/>
        <v>0.31818181818181818</v>
      </c>
      <c r="D46" s="14">
        <f t="shared" si="3"/>
        <v>0.47058823529411764</v>
      </c>
      <c r="E46" s="14">
        <f t="shared" si="3"/>
        <v>-0.2</v>
      </c>
      <c r="F46" s="14">
        <f t="shared" si="3"/>
        <v>0.76923076923076927</v>
      </c>
    </row>
    <row r="47" spans="2:6" ht="20.100000000000001" customHeight="1" thickBot="1" x14ac:dyDescent="0.25">
      <c r="B47" s="6" t="s">
        <v>15</v>
      </c>
      <c r="C47" s="14">
        <f t="shared" si="3"/>
        <v>-0.29411764705882354</v>
      </c>
      <c r="D47" s="14">
        <f t="shared" si="3"/>
        <v>-0.29411764705882354</v>
      </c>
      <c r="E47" s="14" t="str">
        <f t="shared" si="3"/>
        <v>-</v>
      </c>
      <c r="F47" s="14">
        <f t="shared" si="3"/>
        <v>-0.29411764705882354</v>
      </c>
    </row>
    <row r="48" spans="2:6" ht="20.100000000000001" customHeight="1" thickBot="1" x14ac:dyDescent="0.25">
      <c r="B48" s="6" t="s">
        <v>16</v>
      </c>
      <c r="C48" s="14">
        <f t="shared" si="3"/>
        <v>-0.125</v>
      </c>
      <c r="D48" s="14">
        <f t="shared" si="3"/>
        <v>-0.125</v>
      </c>
      <c r="E48" s="14" t="str">
        <f t="shared" si="3"/>
        <v>-</v>
      </c>
      <c r="F48" s="14">
        <f t="shared" si="3"/>
        <v>-0.125</v>
      </c>
    </row>
    <row r="49" spans="2:6" ht="20.100000000000001" customHeight="1" thickBot="1" x14ac:dyDescent="0.25">
      <c r="B49" s="7" t="s">
        <v>17</v>
      </c>
      <c r="C49" s="14">
        <f t="shared" si="3"/>
        <v>-0.14285714285714285</v>
      </c>
      <c r="D49" s="14">
        <f t="shared" si="3"/>
        <v>-0.2857142857142857</v>
      </c>
      <c r="E49" s="14" t="str">
        <f t="shared" si="3"/>
        <v>-</v>
      </c>
      <c r="F49" s="14">
        <f t="shared" si="3"/>
        <v>0</v>
      </c>
    </row>
    <row r="50" spans="2:6" ht="20.100000000000001" customHeight="1" thickBot="1" x14ac:dyDescent="0.25">
      <c r="B50" s="8" t="s">
        <v>18</v>
      </c>
      <c r="C50" s="14">
        <f t="shared" si="3"/>
        <v>-0.33333333333333331</v>
      </c>
      <c r="D50" s="14">
        <f t="shared" si="3"/>
        <v>-0.33333333333333331</v>
      </c>
      <c r="E50" s="14" t="str">
        <f t="shared" si="3"/>
        <v>-</v>
      </c>
      <c r="F50" s="14">
        <f t="shared" si="3"/>
        <v>-0.33333333333333331</v>
      </c>
    </row>
    <row r="51" spans="2:6" ht="20.100000000000001" customHeight="1" thickBot="1" x14ac:dyDescent="0.25">
      <c r="B51" s="9" t="s">
        <v>19</v>
      </c>
      <c r="C51" s="15">
        <f t="shared" ref="C51:F51" si="4">IF(C28=0,"-",IF(G28=0,"-",(G28-C28)/C28))</f>
        <v>0.12171052631578948</v>
      </c>
      <c r="D51" s="15">
        <f t="shared" si="4"/>
        <v>0.12544802867383512</v>
      </c>
      <c r="E51" s="15">
        <f t="shared" si="4"/>
        <v>0.08</v>
      </c>
      <c r="F51" s="15">
        <f t="shared" si="4"/>
        <v>0.10416666666666667</v>
      </c>
    </row>
  </sheetData>
  <mergeCells count="3">
    <mergeCell ref="C32:F32"/>
    <mergeCell ref="C9:F9"/>
    <mergeCell ref="G9:J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3:T34"/>
  <sheetViews>
    <sheetView zoomScaleNormal="100" workbookViewId="0"/>
  </sheetViews>
  <sheetFormatPr baseColWidth="10" defaultRowHeight="12.75" x14ac:dyDescent="0.2"/>
  <cols>
    <col min="1" max="1" width="8.625" customWidth="1"/>
    <col min="2" max="2" width="26.375" customWidth="1"/>
    <col min="3" max="3" width="12.875" bestFit="1" customWidth="1"/>
    <col min="4" max="4" width="8.75" bestFit="1" customWidth="1"/>
    <col min="5" max="5" width="10.5" bestFit="1" customWidth="1"/>
    <col min="6" max="6" width="13.5" bestFit="1" customWidth="1"/>
    <col min="7" max="7" width="11.5" bestFit="1" customWidth="1"/>
    <col min="8" max="8" width="15.625" customWidth="1"/>
    <col min="9" max="9" width="12.875" bestFit="1" customWidth="1"/>
    <col min="10" max="10" width="8.75" bestFit="1" customWidth="1"/>
    <col min="11" max="11" width="10.5" bestFit="1" customWidth="1"/>
    <col min="12" max="12" width="13.5" bestFit="1" customWidth="1"/>
    <col min="13" max="13" width="11.5" bestFit="1" customWidth="1"/>
    <col min="14" max="14" width="15.625" customWidth="1"/>
    <col min="15" max="15" width="12.875" bestFit="1" customWidth="1"/>
    <col min="16" max="16" width="8.75" bestFit="1" customWidth="1"/>
    <col min="17" max="17" width="10.5" bestFit="1" customWidth="1"/>
    <col min="18" max="18" width="13.5" bestFit="1" customWidth="1"/>
    <col min="19" max="19" width="11.5" bestFit="1" customWidth="1"/>
    <col min="20" max="20" width="15.625" customWidth="1"/>
  </cols>
  <sheetData>
    <row r="13" spans="2:20" ht="44.25" customHeight="1" thickBot="1" x14ac:dyDescent="0.25">
      <c r="C13" s="32">
        <v>2022</v>
      </c>
      <c r="D13" s="33"/>
      <c r="E13" s="33"/>
      <c r="F13" s="33"/>
      <c r="G13" s="33"/>
      <c r="H13" s="33"/>
      <c r="I13" s="33">
        <v>2023</v>
      </c>
      <c r="J13" s="33"/>
      <c r="K13" s="33"/>
      <c r="L13" s="33"/>
      <c r="M13" s="33"/>
      <c r="N13" s="33"/>
      <c r="O13" s="33" t="s">
        <v>120</v>
      </c>
      <c r="P13" s="33"/>
      <c r="Q13" s="33"/>
      <c r="R13" s="33"/>
      <c r="S13" s="33"/>
      <c r="T13" s="33"/>
    </row>
    <row r="14" spans="2:20" ht="44.25" customHeight="1" thickBot="1" x14ac:dyDescent="0.25">
      <c r="C14" s="34" t="s">
        <v>80</v>
      </c>
      <c r="D14" s="29" t="s">
        <v>76</v>
      </c>
      <c r="E14" s="31"/>
      <c r="F14" s="34" t="s">
        <v>77</v>
      </c>
      <c r="G14" s="34" t="s">
        <v>78</v>
      </c>
      <c r="H14" s="34" t="s">
        <v>79</v>
      </c>
      <c r="I14" s="27" t="s">
        <v>80</v>
      </c>
      <c r="J14" s="29" t="s">
        <v>76</v>
      </c>
      <c r="K14" s="31"/>
      <c r="L14" s="34" t="s">
        <v>77</v>
      </c>
      <c r="M14" s="34" t="s">
        <v>78</v>
      </c>
      <c r="N14" s="34" t="s">
        <v>79</v>
      </c>
      <c r="O14" s="27" t="s">
        <v>80</v>
      </c>
      <c r="P14" s="29" t="s">
        <v>76</v>
      </c>
      <c r="Q14" s="31"/>
      <c r="R14" s="34" t="s">
        <v>77</v>
      </c>
      <c r="S14" s="34" t="s">
        <v>78</v>
      </c>
      <c r="T14" s="34" t="s">
        <v>79</v>
      </c>
    </row>
    <row r="15" spans="2:20" ht="44.25" customHeight="1" thickBot="1" x14ac:dyDescent="0.25">
      <c r="C15" s="35"/>
      <c r="D15" s="10" t="s">
        <v>81</v>
      </c>
      <c r="E15" s="10" t="s">
        <v>82</v>
      </c>
      <c r="F15" s="35"/>
      <c r="G15" s="35"/>
      <c r="H15" s="35"/>
      <c r="I15" s="52"/>
      <c r="J15" s="10" t="s">
        <v>81</v>
      </c>
      <c r="K15" s="10" t="s">
        <v>82</v>
      </c>
      <c r="L15" s="35"/>
      <c r="M15" s="35"/>
      <c r="N15" s="35"/>
      <c r="O15" s="52"/>
      <c r="P15" s="10" t="s">
        <v>81</v>
      </c>
      <c r="Q15" s="10" t="s">
        <v>82</v>
      </c>
      <c r="R15" s="35"/>
      <c r="S15" s="35"/>
      <c r="T15" s="35"/>
    </row>
    <row r="16" spans="2:20" ht="20.100000000000001" customHeight="1" thickBot="1" x14ac:dyDescent="0.25">
      <c r="B16" s="5" t="s">
        <v>2</v>
      </c>
      <c r="C16" s="11">
        <v>2901</v>
      </c>
      <c r="D16" s="11">
        <v>1089</v>
      </c>
      <c r="E16" s="11">
        <v>472</v>
      </c>
      <c r="F16" s="11">
        <v>1340</v>
      </c>
      <c r="G16" s="11">
        <v>2882</v>
      </c>
      <c r="H16" s="11">
        <v>7</v>
      </c>
      <c r="I16" s="11">
        <v>3320</v>
      </c>
      <c r="J16" s="11">
        <v>1218</v>
      </c>
      <c r="K16" s="11">
        <v>530</v>
      </c>
      <c r="L16" s="11">
        <v>1572</v>
      </c>
      <c r="M16" s="11">
        <v>3298</v>
      </c>
      <c r="N16" s="11">
        <v>7</v>
      </c>
      <c r="O16" s="14">
        <f t="shared" ref="O16:T31" si="0">IF(C16=0,"-",(I16-C16)/C16)</f>
        <v>0.14443295415374008</v>
      </c>
      <c r="P16" s="14">
        <f t="shared" si="0"/>
        <v>0.1184573002754821</v>
      </c>
      <c r="Q16" s="14">
        <f t="shared" si="0"/>
        <v>0.1228813559322034</v>
      </c>
      <c r="R16" s="14">
        <f t="shared" si="0"/>
        <v>0.17313432835820897</v>
      </c>
      <c r="S16" s="14">
        <f t="shared" si="0"/>
        <v>0.14434420541290771</v>
      </c>
      <c r="T16" s="14">
        <f t="shared" si="0"/>
        <v>0</v>
      </c>
    </row>
    <row r="17" spans="2:20" ht="20.100000000000001" customHeight="1" thickBot="1" x14ac:dyDescent="0.25">
      <c r="B17" s="6" t="s">
        <v>3</v>
      </c>
      <c r="C17" s="11">
        <v>719</v>
      </c>
      <c r="D17" s="11">
        <v>246</v>
      </c>
      <c r="E17" s="11">
        <v>92</v>
      </c>
      <c r="F17" s="11">
        <v>381</v>
      </c>
      <c r="G17" s="11">
        <v>707</v>
      </c>
      <c r="H17" s="11">
        <v>12</v>
      </c>
      <c r="I17" s="11">
        <v>889</v>
      </c>
      <c r="J17" s="11">
        <v>319</v>
      </c>
      <c r="K17" s="11">
        <v>104</v>
      </c>
      <c r="L17" s="11">
        <v>466</v>
      </c>
      <c r="M17" s="11">
        <v>886</v>
      </c>
      <c r="N17" s="11">
        <v>3</v>
      </c>
      <c r="O17" s="14">
        <f t="shared" si="0"/>
        <v>0.23643949930458971</v>
      </c>
      <c r="P17" s="14">
        <f t="shared" si="0"/>
        <v>0.2967479674796748</v>
      </c>
      <c r="Q17" s="14">
        <f t="shared" si="0"/>
        <v>0.13043478260869565</v>
      </c>
      <c r="R17" s="14">
        <f t="shared" si="0"/>
        <v>0.2230971128608924</v>
      </c>
      <c r="S17" s="14">
        <f t="shared" si="0"/>
        <v>0.25318246110325321</v>
      </c>
      <c r="T17" s="14">
        <f t="shared" si="0"/>
        <v>-0.75</v>
      </c>
    </row>
    <row r="18" spans="2:20" ht="20.100000000000001" customHeight="1" thickBot="1" x14ac:dyDescent="0.25">
      <c r="B18" s="6" t="s">
        <v>4</v>
      </c>
      <c r="C18" s="11">
        <v>421</v>
      </c>
      <c r="D18" s="11">
        <v>182</v>
      </c>
      <c r="E18" s="11">
        <v>43</v>
      </c>
      <c r="F18" s="11">
        <v>194</v>
      </c>
      <c r="G18" s="11">
        <v>420</v>
      </c>
      <c r="H18" s="11">
        <v>0</v>
      </c>
      <c r="I18" s="11">
        <v>478</v>
      </c>
      <c r="J18" s="11">
        <v>208</v>
      </c>
      <c r="K18" s="11">
        <v>43</v>
      </c>
      <c r="L18" s="11">
        <v>227</v>
      </c>
      <c r="M18" s="11">
        <v>466</v>
      </c>
      <c r="N18" s="11">
        <v>2</v>
      </c>
      <c r="O18" s="14">
        <f t="shared" si="0"/>
        <v>0.13539192399049882</v>
      </c>
      <c r="P18" s="14">
        <f t="shared" si="0"/>
        <v>0.14285714285714285</v>
      </c>
      <c r="Q18" s="14">
        <f t="shared" si="0"/>
        <v>0</v>
      </c>
      <c r="R18" s="14">
        <f t="shared" si="0"/>
        <v>0.17010309278350516</v>
      </c>
      <c r="S18" s="14">
        <f t="shared" si="0"/>
        <v>0.10952380952380952</v>
      </c>
      <c r="T18" s="14" t="str">
        <f t="shared" si="0"/>
        <v>-</v>
      </c>
    </row>
    <row r="19" spans="2:20" ht="20.100000000000001" customHeight="1" thickBot="1" x14ac:dyDescent="0.25">
      <c r="B19" s="6" t="s">
        <v>5</v>
      </c>
      <c r="C19" s="11">
        <v>1989</v>
      </c>
      <c r="D19" s="11">
        <v>581</v>
      </c>
      <c r="E19" s="11">
        <v>117</v>
      </c>
      <c r="F19" s="11">
        <v>1291</v>
      </c>
      <c r="G19" s="11">
        <v>1989</v>
      </c>
      <c r="H19" s="11">
        <v>0</v>
      </c>
      <c r="I19" s="11">
        <v>2476</v>
      </c>
      <c r="J19" s="11">
        <v>654</v>
      </c>
      <c r="K19" s="11">
        <v>202</v>
      </c>
      <c r="L19" s="11">
        <v>1620</v>
      </c>
      <c r="M19" s="11">
        <v>2475</v>
      </c>
      <c r="N19" s="11">
        <v>0</v>
      </c>
      <c r="O19" s="14">
        <f t="shared" si="0"/>
        <v>0.24484665661136248</v>
      </c>
      <c r="P19" s="14">
        <f t="shared" si="0"/>
        <v>0.12564543889845095</v>
      </c>
      <c r="Q19" s="14">
        <f t="shared" si="0"/>
        <v>0.72649572649572647</v>
      </c>
      <c r="R19" s="14">
        <f t="shared" si="0"/>
        <v>0.25484120836560803</v>
      </c>
      <c r="S19" s="14">
        <f t="shared" si="0"/>
        <v>0.24434389140271492</v>
      </c>
      <c r="T19" s="14" t="str">
        <f t="shared" si="0"/>
        <v>-</v>
      </c>
    </row>
    <row r="20" spans="2:20" ht="20.100000000000001" customHeight="1" thickBot="1" x14ac:dyDescent="0.25">
      <c r="B20" s="6" t="s">
        <v>6</v>
      </c>
      <c r="C20" s="11">
        <v>980</v>
      </c>
      <c r="D20" s="11">
        <v>377</v>
      </c>
      <c r="E20" s="11">
        <v>195</v>
      </c>
      <c r="F20" s="11">
        <v>408</v>
      </c>
      <c r="G20" s="11">
        <v>973</v>
      </c>
      <c r="H20" s="11">
        <v>7</v>
      </c>
      <c r="I20" s="11">
        <v>1267</v>
      </c>
      <c r="J20" s="11">
        <v>516</v>
      </c>
      <c r="K20" s="11">
        <v>278</v>
      </c>
      <c r="L20" s="11">
        <v>473</v>
      </c>
      <c r="M20" s="11">
        <v>1265</v>
      </c>
      <c r="N20" s="11">
        <v>0</v>
      </c>
      <c r="O20" s="14">
        <f t="shared" si="0"/>
        <v>0.29285714285714287</v>
      </c>
      <c r="P20" s="14">
        <f t="shared" si="0"/>
        <v>0.3687002652519894</v>
      </c>
      <c r="Q20" s="14">
        <f t="shared" si="0"/>
        <v>0.42564102564102563</v>
      </c>
      <c r="R20" s="14">
        <f t="shared" si="0"/>
        <v>0.15931372549019607</v>
      </c>
      <c r="S20" s="14">
        <f t="shared" si="0"/>
        <v>0.30010277492291881</v>
      </c>
      <c r="T20" s="14">
        <f t="shared" si="0"/>
        <v>-1</v>
      </c>
    </row>
    <row r="21" spans="2:20" ht="20.100000000000001" customHeight="1" thickBot="1" x14ac:dyDescent="0.25">
      <c r="B21" s="6" t="s">
        <v>7</v>
      </c>
      <c r="C21" s="11">
        <v>226</v>
      </c>
      <c r="D21" s="11">
        <v>108</v>
      </c>
      <c r="E21" s="11">
        <v>18</v>
      </c>
      <c r="F21" s="11">
        <v>100</v>
      </c>
      <c r="G21" s="11">
        <v>220</v>
      </c>
      <c r="H21" s="11">
        <v>0</v>
      </c>
      <c r="I21" s="11">
        <v>274</v>
      </c>
      <c r="J21" s="11">
        <v>130</v>
      </c>
      <c r="K21" s="11">
        <v>25</v>
      </c>
      <c r="L21" s="11">
        <v>119</v>
      </c>
      <c r="M21" s="11">
        <v>274</v>
      </c>
      <c r="N21" s="11">
        <v>0</v>
      </c>
      <c r="O21" s="14">
        <f t="shared" si="0"/>
        <v>0.21238938053097345</v>
      </c>
      <c r="P21" s="14">
        <f t="shared" si="0"/>
        <v>0.20370370370370369</v>
      </c>
      <c r="Q21" s="14">
        <f t="shared" si="0"/>
        <v>0.3888888888888889</v>
      </c>
      <c r="R21" s="14">
        <f t="shared" si="0"/>
        <v>0.19</v>
      </c>
      <c r="S21" s="14">
        <f t="shared" si="0"/>
        <v>0.24545454545454545</v>
      </c>
      <c r="T21" s="14" t="str">
        <f t="shared" si="0"/>
        <v>-</v>
      </c>
    </row>
    <row r="22" spans="2:20" ht="20.100000000000001" customHeight="1" thickBot="1" x14ac:dyDescent="0.25">
      <c r="B22" s="6" t="s">
        <v>8</v>
      </c>
      <c r="C22" s="11">
        <v>775</v>
      </c>
      <c r="D22" s="11">
        <v>283</v>
      </c>
      <c r="E22" s="11">
        <v>166</v>
      </c>
      <c r="F22" s="11">
        <v>326</v>
      </c>
      <c r="G22" s="11">
        <v>761</v>
      </c>
      <c r="H22" s="11">
        <v>8</v>
      </c>
      <c r="I22" s="11">
        <v>858</v>
      </c>
      <c r="J22" s="11">
        <v>359</v>
      </c>
      <c r="K22" s="11">
        <v>134</v>
      </c>
      <c r="L22" s="11">
        <v>363</v>
      </c>
      <c r="M22" s="11">
        <v>832</v>
      </c>
      <c r="N22" s="11">
        <v>13</v>
      </c>
      <c r="O22" s="14">
        <f t="shared" si="0"/>
        <v>0.10709677419354839</v>
      </c>
      <c r="P22" s="14">
        <f t="shared" si="0"/>
        <v>0.26855123674911663</v>
      </c>
      <c r="Q22" s="14">
        <f t="shared" si="0"/>
        <v>-0.19277108433734941</v>
      </c>
      <c r="R22" s="14">
        <f t="shared" si="0"/>
        <v>0.11349693251533742</v>
      </c>
      <c r="S22" s="14">
        <f t="shared" si="0"/>
        <v>9.329829172141918E-2</v>
      </c>
      <c r="T22" s="14">
        <f t="shared" si="0"/>
        <v>0.625</v>
      </c>
    </row>
    <row r="23" spans="2:20" ht="20.100000000000001" customHeight="1" thickBot="1" x14ac:dyDescent="0.25">
      <c r="B23" s="6" t="s">
        <v>9</v>
      </c>
      <c r="C23" s="11">
        <v>569</v>
      </c>
      <c r="D23" s="11">
        <v>386</v>
      </c>
      <c r="E23" s="11">
        <v>34</v>
      </c>
      <c r="F23" s="11">
        <v>149</v>
      </c>
      <c r="G23" s="11">
        <v>563</v>
      </c>
      <c r="H23" s="11">
        <v>0</v>
      </c>
      <c r="I23" s="11">
        <v>605</v>
      </c>
      <c r="J23" s="11">
        <v>340</v>
      </c>
      <c r="K23" s="11">
        <v>69</v>
      </c>
      <c r="L23" s="11">
        <v>196</v>
      </c>
      <c r="M23" s="11">
        <v>589</v>
      </c>
      <c r="N23" s="11">
        <v>5</v>
      </c>
      <c r="O23" s="14">
        <f t="shared" si="0"/>
        <v>6.32688927943761E-2</v>
      </c>
      <c r="P23" s="14">
        <f t="shared" si="0"/>
        <v>-0.11917098445595854</v>
      </c>
      <c r="Q23" s="14">
        <f t="shared" si="0"/>
        <v>1.0294117647058822</v>
      </c>
      <c r="R23" s="14">
        <f t="shared" si="0"/>
        <v>0.31543624161073824</v>
      </c>
      <c r="S23" s="14">
        <f t="shared" si="0"/>
        <v>4.6181172291296625E-2</v>
      </c>
      <c r="T23" s="14" t="str">
        <f t="shared" si="0"/>
        <v>-</v>
      </c>
    </row>
    <row r="24" spans="2:20" ht="20.100000000000001" customHeight="1" thickBot="1" x14ac:dyDescent="0.25">
      <c r="B24" s="6" t="s">
        <v>10</v>
      </c>
      <c r="C24" s="11">
        <v>1620</v>
      </c>
      <c r="D24" s="11">
        <v>1029</v>
      </c>
      <c r="E24" s="11">
        <v>61</v>
      </c>
      <c r="F24" s="11">
        <v>530</v>
      </c>
      <c r="G24" s="11">
        <v>1594</v>
      </c>
      <c r="H24" s="11">
        <v>10</v>
      </c>
      <c r="I24" s="11">
        <v>1865</v>
      </c>
      <c r="J24" s="11">
        <v>1117</v>
      </c>
      <c r="K24" s="11">
        <v>71</v>
      </c>
      <c r="L24" s="11">
        <v>677</v>
      </c>
      <c r="M24" s="11">
        <v>1851</v>
      </c>
      <c r="N24" s="11">
        <v>6</v>
      </c>
      <c r="O24" s="14">
        <f t="shared" si="0"/>
        <v>0.15123456790123457</v>
      </c>
      <c r="P24" s="14">
        <f t="shared" si="0"/>
        <v>8.5519922254616132E-2</v>
      </c>
      <c r="Q24" s="14">
        <f t="shared" si="0"/>
        <v>0.16393442622950818</v>
      </c>
      <c r="R24" s="14">
        <f t="shared" si="0"/>
        <v>0.27735849056603773</v>
      </c>
      <c r="S24" s="14">
        <f t="shared" si="0"/>
        <v>0.16122961104140526</v>
      </c>
      <c r="T24" s="14">
        <f t="shared" si="0"/>
        <v>-0.4</v>
      </c>
    </row>
    <row r="25" spans="2:20" ht="20.100000000000001" customHeight="1" thickBot="1" x14ac:dyDescent="0.25">
      <c r="B25" s="6" t="s">
        <v>11</v>
      </c>
      <c r="C25" s="11">
        <v>2119</v>
      </c>
      <c r="D25" s="11">
        <v>917</v>
      </c>
      <c r="E25" s="11">
        <v>365</v>
      </c>
      <c r="F25" s="11">
        <v>837</v>
      </c>
      <c r="G25" s="11">
        <v>2115</v>
      </c>
      <c r="H25" s="11">
        <v>3</v>
      </c>
      <c r="I25" s="11">
        <v>2379</v>
      </c>
      <c r="J25" s="11">
        <v>926</v>
      </c>
      <c r="K25" s="11">
        <v>418</v>
      </c>
      <c r="L25" s="11">
        <v>1035</v>
      </c>
      <c r="M25" s="11">
        <v>2378</v>
      </c>
      <c r="N25" s="11">
        <v>0</v>
      </c>
      <c r="O25" s="14">
        <f t="shared" si="0"/>
        <v>0.12269938650306748</v>
      </c>
      <c r="P25" s="14">
        <f t="shared" si="0"/>
        <v>9.8146128680479828E-3</v>
      </c>
      <c r="Q25" s="14">
        <f t="shared" si="0"/>
        <v>0.14520547945205478</v>
      </c>
      <c r="R25" s="14">
        <f t="shared" si="0"/>
        <v>0.23655913978494625</v>
      </c>
      <c r="S25" s="14">
        <f t="shared" si="0"/>
        <v>0.12434988179669031</v>
      </c>
      <c r="T25" s="14">
        <f t="shared" si="0"/>
        <v>-1</v>
      </c>
    </row>
    <row r="26" spans="2:20" ht="20.100000000000001" customHeight="1" thickBot="1" x14ac:dyDescent="0.25">
      <c r="B26" s="6" t="s">
        <v>12</v>
      </c>
      <c r="C26" s="11">
        <v>238</v>
      </c>
      <c r="D26" s="11">
        <v>138</v>
      </c>
      <c r="E26" s="11">
        <v>30</v>
      </c>
      <c r="F26" s="11">
        <v>70</v>
      </c>
      <c r="G26" s="11">
        <v>237</v>
      </c>
      <c r="H26" s="11">
        <v>0</v>
      </c>
      <c r="I26" s="11">
        <v>458</v>
      </c>
      <c r="J26" s="11">
        <v>236</v>
      </c>
      <c r="K26" s="11">
        <v>60</v>
      </c>
      <c r="L26" s="11">
        <v>162</v>
      </c>
      <c r="M26" s="11">
        <v>448</v>
      </c>
      <c r="N26" s="11">
        <v>7</v>
      </c>
      <c r="O26" s="14">
        <f t="shared" si="0"/>
        <v>0.92436974789915971</v>
      </c>
      <c r="P26" s="14">
        <f t="shared" si="0"/>
        <v>0.71014492753623193</v>
      </c>
      <c r="Q26" s="14">
        <f t="shared" si="0"/>
        <v>1</v>
      </c>
      <c r="R26" s="14">
        <f t="shared" si="0"/>
        <v>1.3142857142857143</v>
      </c>
      <c r="S26" s="14">
        <f t="shared" si="0"/>
        <v>0.89029535864978904</v>
      </c>
      <c r="T26" s="14" t="str">
        <f t="shared" si="0"/>
        <v>-</v>
      </c>
    </row>
    <row r="27" spans="2:20" ht="20.100000000000001" customHeight="1" thickBot="1" x14ac:dyDescent="0.25">
      <c r="B27" s="6" t="s">
        <v>13</v>
      </c>
      <c r="C27" s="11">
        <v>984</v>
      </c>
      <c r="D27" s="11">
        <v>463</v>
      </c>
      <c r="E27" s="11">
        <v>72</v>
      </c>
      <c r="F27" s="11">
        <v>449</v>
      </c>
      <c r="G27" s="11">
        <v>980</v>
      </c>
      <c r="H27" s="11">
        <v>0</v>
      </c>
      <c r="I27" s="11">
        <v>1003</v>
      </c>
      <c r="J27" s="11">
        <v>492</v>
      </c>
      <c r="K27" s="11">
        <v>119</v>
      </c>
      <c r="L27" s="11">
        <v>392</v>
      </c>
      <c r="M27" s="11">
        <v>996</v>
      </c>
      <c r="N27" s="11">
        <v>6</v>
      </c>
      <c r="O27" s="14">
        <f t="shared" si="0"/>
        <v>1.9308943089430895E-2</v>
      </c>
      <c r="P27" s="14">
        <f t="shared" si="0"/>
        <v>6.2634989200863925E-2</v>
      </c>
      <c r="Q27" s="14">
        <f t="shared" si="0"/>
        <v>0.65277777777777779</v>
      </c>
      <c r="R27" s="14">
        <f t="shared" si="0"/>
        <v>-0.12694877505567928</v>
      </c>
      <c r="S27" s="14">
        <f t="shared" si="0"/>
        <v>1.6326530612244899E-2</v>
      </c>
      <c r="T27" s="14" t="str">
        <f t="shared" si="0"/>
        <v>-</v>
      </c>
    </row>
    <row r="28" spans="2:20" ht="20.100000000000001" customHeight="1" thickBot="1" x14ac:dyDescent="0.25">
      <c r="B28" s="6" t="s">
        <v>14</v>
      </c>
      <c r="C28" s="11">
        <v>1226</v>
      </c>
      <c r="D28" s="11">
        <v>590</v>
      </c>
      <c r="E28" s="11">
        <v>117</v>
      </c>
      <c r="F28" s="11">
        <v>519</v>
      </c>
      <c r="G28" s="11">
        <v>1217</v>
      </c>
      <c r="H28" s="11">
        <v>0</v>
      </c>
      <c r="I28" s="11">
        <v>1395</v>
      </c>
      <c r="J28" s="11">
        <v>636</v>
      </c>
      <c r="K28" s="11">
        <v>129</v>
      </c>
      <c r="L28" s="11">
        <v>630</v>
      </c>
      <c r="M28" s="11">
        <v>1390</v>
      </c>
      <c r="N28" s="11">
        <v>0</v>
      </c>
      <c r="O28" s="14">
        <f t="shared" si="0"/>
        <v>0.13784665579119088</v>
      </c>
      <c r="P28" s="14">
        <f t="shared" si="0"/>
        <v>7.796610169491526E-2</v>
      </c>
      <c r="Q28" s="14">
        <f t="shared" si="0"/>
        <v>0.10256410256410256</v>
      </c>
      <c r="R28" s="14">
        <f t="shared" si="0"/>
        <v>0.2138728323699422</v>
      </c>
      <c r="S28" s="14">
        <f t="shared" si="0"/>
        <v>0.14215283483976993</v>
      </c>
      <c r="T28" s="14" t="str">
        <f t="shared" si="0"/>
        <v>-</v>
      </c>
    </row>
    <row r="29" spans="2:20" ht="20.100000000000001" customHeight="1" thickBot="1" x14ac:dyDescent="0.25">
      <c r="B29" s="6" t="s">
        <v>15</v>
      </c>
      <c r="C29" s="11">
        <v>772</v>
      </c>
      <c r="D29" s="11">
        <v>325</v>
      </c>
      <c r="E29" s="11">
        <v>92</v>
      </c>
      <c r="F29" s="11">
        <v>355</v>
      </c>
      <c r="G29" s="11">
        <v>768</v>
      </c>
      <c r="H29" s="11">
        <v>1</v>
      </c>
      <c r="I29" s="11">
        <v>928</v>
      </c>
      <c r="J29" s="11">
        <v>514</v>
      </c>
      <c r="K29" s="11">
        <v>87</v>
      </c>
      <c r="L29" s="11">
        <v>327</v>
      </c>
      <c r="M29" s="11">
        <v>926</v>
      </c>
      <c r="N29" s="11">
        <v>2</v>
      </c>
      <c r="O29" s="14">
        <f t="shared" si="0"/>
        <v>0.20207253886010362</v>
      </c>
      <c r="P29" s="14">
        <f t="shared" si="0"/>
        <v>0.58153846153846156</v>
      </c>
      <c r="Q29" s="14">
        <f t="shared" si="0"/>
        <v>-5.434782608695652E-2</v>
      </c>
      <c r="R29" s="14">
        <f t="shared" si="0"/>
        <v>-7.8873239436619724E-2</v>
      </c>
      <c r="S29" s="14">
        <f t="shared" si="0"/>
        <v>0.20572916666666666</v>
      </c>
      <c r="T29" s="14">
        <f t="shared" si="0"/>
        <v>1</v>
      </c>
    </row>
    <row r="30" spans="2:20" ht="20.100000000000001" customHeight="1" thickBot="1" x14ac:dyDescent="0.25">
      <c r="B30" s="6" t="s">
        <v>16</v>
      </c>
      <c r="C30" s="11">
        <v>347</v>
      </c>
      <c r="D30" s="11">
        <v>129</v>
      </c>
      <c r="E30" s="11">
        <v>44</v>
      </c>
      <c r="F30" s="11">
        <v>174</v>
      </c>
      <c r="G30" s="11">
        <v>346</v>
      </c>
      <c r="H30" s="11">
        <v>0</v>
      </c>
      <c r="I30" s="11">
        <v>377</v>
      </c>
      <c r="J30" s="11">
        <v>161</v>
      </c>
      <c r="K30" s="11">
        <v>18</v>
      </c>
      <c r="L30" s="11">
        <v>198</v>
      </c>
      <c r="M30" s="11">
        <v>375</v>
      </c>
      <c r="N30" s="11">
        <v>0</v>
      </c>
      <c r="O30" s="14">
        <f t="shared" si="0"/>
        <v>8.645533141210375E-2</v>
      </c>
      <c r="P30" s="14">
        <f t="shared" si="0"/>
        <v>0.24806201550387597</v>
      </c>
      <c r="Q30" s="14">
        <f t="shared" si="0"/>
        <v>-0.59090909090909094</v>
      </c>
      <c r="R30" s="14">
        <f t="shared" si="0"/>
        <v>0.13793103448275862</v>
      </c>
      <c r="S30" s="14">
        <f t="shared" si="0"/>
        <v>8.3815028901734104E-2</v>
      </c>
      <c r="T30" s="14" t="str">
        <f t="shared" si="0"/>
        <v>-</v>
      </c>
    </row>
    <row r="31" spans="2:20" ht="20.100000000000001" customHeight="1" thickBot="1" x14ac:dyDescent="0.25">
      <c r="B31" s="7" t="s">
        <v>17</v>
      </c>
      <c r="C31" s="11">
        <v>1134</v>
      </c>
      <c r="D31" s="11">
        <v>432</v>
      </c>
      <c r="E31" s="11">
        <v>77</v>
      </c>
      <c r="F31" s="11">
        <v>625</v>
      </c>
      <c r="G31" s="11">
        <v>1130</v>
      </c>
      <c r="H31" s="11">
        <v>0</v>
      </c>
      <c r="I31" s="11">
        <v>1008</v>
      </c>
      <c r="J31" s="11">
        <v>422</v>
      </c>
      <c r="K31" s="11">
        <v>49</v>
      </c>
      <c r="L31" s="11">
        <v>537</v>
      </c>
      <c r="M31" s="11">
        <v>992</v>
      </c>
      <c r="N31" s="11">
        <v>3</v>
      </c>
      <c r="O31" s="14">
        <f t="shared" si="0"/>
        <v>-0.1111111111111111</v>
      </c>
      <c r="P31" s="14">
        <f t="shared" si="0"/>
        <v>-2.3148148148148147E-2</v>
      </c>
      <c r="Q31" s="14">
        <f t="shared" si="0"/>
        <v>-0.36363636363636365</v>
      </c>
      <c r="R31" s="14">
        <f t="shared" si="0"/>
        <v>-0.14080000000000001</v>
      </c>
      <c r="S31" s="14">
        <f t="shared" si="0"/>
        <v>-0.12212389380530973</v>
      </c>
      <c r="T31" s="14" t="str">
        <f t="shared" si="0"/>
        <v>-</v>
      </c>
    </row>
    <row r="32" spans="2:20" ht="20.100000000000001" customHeight="1" thickBot="1" x14ac:dyDescent="0.25">
      <c r="B32" s="8" t="s">
        <v>18</v>
      </c>
      <c r="C32" s="11">
        <v>218</v>
      </c>
      <c r="D32" s="11">
        <v>95</v>
      </c>
      <c r="E32" s="11">
        <v>16</v>
      </c>
      <c r="F32" s="11">
        <v>107</v>
      </c>
      <c r="G32" s="11">
        <v>216</v>
      </c>
      <c r="H32" s="11">
        <v>0</v>
      </c>
      <c r="I32" s="11">
        <v>214</v>
      </c>
      <c r="J32" s="11">
        <v>80</v>
      </c>
      <c r="K32" s="11">
        <v>19</v>
      </c>
      <c r="L32" s="11">
        <v>115</v>
      </c>
      <c r="M32" s="11">
        <v>194</v>
      </c>
      <c r="N32" s="11">
        <v>20</v>
      </c>
      <c r="O32" s="14">
        <f t="shared" ref="O32:T33" si="1">IF(C32=0,"-",(I32-C32)/C32)</f>
        <v>-1.834862385321101E-2</v>
      </c>
      <c r="P32" s="14">
        <f t="shared" si="1"/>
        <v>-0.15789473684210525</v>
      </c>
      <c r="Q32" s="14">
        <f t="shared" si="1"/>
        <v>0.1875</v>
      </c>
      <c r="R32" s="14">
        <f t="shared" si="1"/>
        <v>7.476635514018691E-2</v>
      </c>
      <c r="S32" s="14">
        <f t="shared" si="1"/>
        <v>-0.10185185185185185</v>
      </c>
      <c r="T32" s="14" t="str">
        <f t="shared" si="1"/>
        <v>-</v>
      </c>
    </row>
    <row r="33" spans="2:20" ht="20.100000000000001" customHeight="1" thickBot="1" x14ac:dyDescent="0.25">
      <c r="B33" s="9" t="s">
        <v>19</v>
      </c>
      <c r="C33" s="12">
        <f>SUM(C16:C32)</f>
        <v>17238</v>
      </c>
      <c r="D33" s="12">
        <f t="shared" ref="D33:N33" si="2">SUM(D16:D32)</f>
        <v>7370</v>
      </c>
      <c r="E33" s="12">
        <f t="shared" si="2"/>
        <v>2011</v>
      </c>
      <c r="F33" s="12">
        <f t="shared" si="2"/>
        <v>7855</v>
      </c>
      <c r="G33" s="12">
        <f t="shared" si="2"/>
        <v>17118</v>
      </c>
      <c r="H33" s="12">
        <f t="shared" si="2"/>
        <v>48</v>
      </c>
      <c r="I33" s="12">
        <f t="shared" si="2"/>
        <v>19794</v>
      </c>
      <c r="J33" s="12">
        <f t="shared" si="2"/>
        <v>8328</v>
      </c>
      <c r="K33" s="12">
        <f t="shared" si="2"/>
        <v>2355</v>
      </c>
      <c r="L33" s="12">
        <f t="shared" si="2"/>
        <v>9109</v>
      </c>
      <c r="M33" s="12">
        <f t="shared" si="2"/>
        <v>19635</v>
      </c>
      <c r="N33" s="12">
        <f t="shared" si="2"/>
        <v>74</v>
      </c>
      <c r="O33" s="15">
        <f t="shared" si="1"/>
        <v>0.14827706230421162</v>
      </c>
      <c r="P33" s="15">
        <f t="shared" si="1"/>
        <v>0.12998643147896879</v>
      </c>
      <c r="Q33" s="15">
        <f t="shared" si="1"/>
        <v>0.17105917454002983</v>
      </c>
      <c r="R33" s="15">
        <f t="shared" si="1"/>
        <v>0.1596435391470401</v>
      </c>
      <c r="S33" s="15">
        <f t="shared" si="1"/>
        <v>0.14703820539782686</v>
      </c>
      <c r="T33" s="15">
        <f t="shared" si="1"/>
        <v>0.54166666666666663</v>
      </c>
    </row>
    <row r="34" spans="2:20" x14ac:dyDescent="0.2"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</row>
  </sheetData>
  <mergeCells count="18">
    <mergeCell ref="N14:N15"/>
    <mergeCell ref="P14:Q14"/>
    <mergeCell ref="R14:R15"/>
    <mergeCell ref="S14:S15"/>
    <mergeCell ref="T14:T15"/>
    <mergeCell ref="C13:H13"/>
    <mergeCell ref="I13:N13"/>
    <mergeCell ref="O13:T13"/>
    <mergeCell ref="D14:E14"/>
    <mergeCell ref="F14:F15"/>
    <mergeCell ref="G14:G15"/>
    <mergeCell ref="H14:H15"/>
    <mergeCell ref="J14:K14"/>
    <mergeCell ref="L14:L15"/>
    <mergeCell ref="M14:M15"/>
    <mergeCell ref="C14:C15"/>
    <mergeCell ref="I14:I15"/>
    <mergeCell ref="O14:O15"/>
  </mergeCells>
  <pageMargins left="0.70866141732283472" right="0.70866141732283472" top="0.74803149606299213" bottom="0.74803149606299213" header="0.31496062992125984" footer="0.31496062992125984"/>
  <pageSetup paperSize="9" scale="36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4:K34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11" width="15.625" customWidth="1"/>
    <col min="19" max="19" width="11.875" customWidth="1"/>
  </cols>
  <sheetData>
    <row r="14" spans="2:11" ht="44.25" customHeight="1" thickBot="1" x14ac:dyDescent="0.25">
      <c r="C14" s="32">
        <v>2022</v>
      </c>
      <c r="D14" s="33"/>
      <c r="E14" s="33"/>
      <c r="F14" s="32">
        <v>2023</v>
      </c>
      <c r="G14" s="33"/>
      <c r="H14" s="33"/>
      <c r="I14" s="32" t="s">
        <v>120</v>
      </c>
      <c r="J14" s="33"/>
      <c r="K14" s="33"/>
    </row>
    <row r="15" spans="2:11" ht="44.25" customHeight="1" thickBot="1" x14ac:dyDescent="0.25">
      <c r="C15" s="10" t="s">
        <v>83</v>
      </c>
      <c r="D15" s="10" t="s">
        <v>84</v>
      </c>
      <c r="E15" s="10" t="s">
        <v>42</v>
      </c>
      <c r="F15" s="10" t="s">
        <v>83</v>
      </c>
      <c r="G15" s="10" t="s">
        <v>84</v>
      </c>
      <c r="H15" s="10" t="s">
        <v>42</v>
      </c>
      <c r="I15" s="10" t="s">
        <v>83</v>
      </c>
      <c r="J15" s="10" t="s">
        <v>84</v>
      </c>
      <c r="K15" s="10" t="s">
        <v>42</v>
      </c>
    </row>
    <row r="16" spans="2:11" ht="20.100000000000001" customHeight="1" thickBot="1" x14ac:dyDescent="0.25">
      <c r="B16" s="5" t="s">
        <v>2</v>
      </c>
      <c r="C16" s="11">
        <v>1089</v>
      </c>
      <c r="D16" s="11">
        <v>912</v>
      </c>
      <c r="E16" s="11">
        <v>177</v>
      </c>
      <c r="F16" s="11">
        <v>1218</v>
      </c>
      <c r="G16" s="11">
        <v>1016</v>
      </c>
      <c r="H16" s="11">
        <v>202</v>
      </c>
      <c r="I16" s="14">
        <f>IF(C16=0,"-",(F16-C16)/C16)</f>
        <v>0.1184573002754821</v>
      </c>
      <c r="J16" s="14">
        <f>IF(D16=0,"-",(G16-D16)/D16)</f>
        <v>0.11403508771929824</v>
      </c>
      <c r="K16" s="14">
        <f>IF(E16=0,"-",(H16-E16)/E16)</f>
        <v>0.14124293785310735</v>
      </c>
    </row>
    <row r="17" spans="2:11" ht="20.100000000000001" customHeight="1" thickBot="1" x14ac:dyDescent="0.25">
      <c r="B17" s="6" t="s">
        <v>3</v>
      </c>
      <c r="C17" s="11">
        <v>246</v>
      </c>
      <c r="D17" s="11">
        <v>195</v>
      </c>
      <c r="E17" s="11">
        <v>51</v>
      </c>
      <c r="F17" s="11">
        <v>319</v>
      </c>
      <c r="G17" s="11">
        <v>252</v>
      </c>
      <c r="H17" s="11">
        <v>67</v>
      </c>
      <c r="I17" s="14">
        <f t="shared" ref="I17:K33" si="0">IF(C17=0,"-",(F17-C17)/C17)</f>
        <v>0.2967479674796748</v>
      </c>
      <c r="J17" s="14">
        <f t="shared" si="0"/>
        <v>0.29230769230769232</v>
      </c>
      <c r="K17" s="14">
        <f t="shared" si="0"/>
        <v>0.31372549019607843</v>
      </c>
    </row>
    <row r="18" spans="2:11" ht="20.100000000000001" customHeight="1" thickBot="1" x14ac:dyDescent="0.25">
      <c r="B18" s="6" t="s">
        <v>4</v>
      </c>
      <c r="C18" s="11">
        <v>182</v>
      </c>
      <c r="D18" s="11">
        <v>139</v>
      </c>
      <c r="E18" s="11">
        <v>43</v>
      </c>
      <c r="F18" s="11">
        <v>208</v>
      </c>
      <c r="G18" s="11">
        <v>162</v>
      </c>
      <c r="H18" s="11">
        <v>46</v>
      </c>
      <c r="I18" s="14">
        <f t="shared" si="0"/>
        <v>0.14285714285714285</v>
      </c>
      <c r="J18" s="14">
        <f t="shared" si="0"/>
        <v>0.16546762589928057</v>
      </c>
      <c r="K18" s="14">
        <f t="shared" si="0"/>
        <v>6.9767441860465115E-2</v>
      </c>
    </row>
    <row r="19" spans="2:11" ht="20.100000000000001" customHeight="1" thickBot="1" x14ac:dyDescent="0.25">
      <c r="B19" s="6" t="s">
        <v>5</v>
      </c>
      <c r="C19" s="11">
        <v>581</v>
      </c>
      <c r="D19" s="11">
        <v>485</v>
      </c>
      <c r="E19" s="11">
        <v>96</v>
      </c>
      <c r="F19" s="11">
        <v>654</v>
      </c>
      <c r="G19" s="11">
        <v>546</v>
      </c>
      <c r="H19" s="11">
        <v>108</v>
      </c>
      <c r="I19" s="14">
        <f t="shared" si="0"/>
        <v>0.12564543889845095</v>
      </c>
      <c r="J19" s="14">
        <f t="shared" si="0"/>
        <v>0.12577319587628866</v>
      </c>
      <c r="K19" s="14">
        <f t="shared" si="0"/>
        <v>0.125</v>
      </c>
    </row>
    <row r="20" spans="2:11" ht="20.100000000000001" customHeight="1" thickBot="1" x14ac:dyDescent="0.25">
      <c r="B20" s="6" t="s">
        <v>6</v>
      </c>
      <c r="C20" s="11">
        <v>377</v>
      </c>
      <c r="D20" s="11">
        <v>302</v>
      </c>
      <c r="E20" s="11">
        <v>75</v>
      </c>
      <c r="F20" s="11">
        <v>516</v>
      </c>
      <c r="G20" s="11">
        <v>389</v>
      </c>
      <c r="H20" s="11">
        <v>127</v>
      </c>
      <c r="I20" s="14">
        <f t="shared" si="0"/>
        <v>0.3687002652519894</v>
      </c>
      <c r="J20" s="14">
        <f t="shared" si="0"/>
        <v>0.28807947019867547</v>
      </c>
      <c r="K20" s="14">
        <f t="shared" si="0"/>
        <v>0.69333333333333336</v>
      </c>
    </row>
    <row r="21" spans="2:11" ht="20.100000000000001" customHeight="1" thickBot="1" x14ac:dyDescent="0.25">
      <c r="B21" s="6" t="s">
        <v>7</v>
      </c>
      <c r="C21" s="11">
        <v>108</v>
      </c>
      <c r="D21" s="11">
        <v>75</v>
      </c>
      <c r="E21" s="11">
        <v>33</v>
      </c>
      <c r="F21" s="11">
        <v>130</v>
      </c>
      <c r="G21" s="11">
        <v>94</v>
      </c>
      <c r="H21" s="11">
        <v>36</v>
      </c>
      <c r="I21" s="14">
        <f t="shared" si="0"/>
        <v>0.20370370370370369</v>
      </c>
      <c r="J21" s="14">
        <f t="shared" si="0"/>
        <v>0.25333333333333335</v>
      </c>
      <c r="K21" s="14">
        <f t="shared" si="0"/>
        <v>9.0909090909090912E-2</v>
      </c>
    </row>
    <row r="22" spans="2:11" ht="20.100000000000001" customHeight="1" thickBot="1" x14ac:dyDescent="0.25">
      <c r="B22" s="6" t="s">
        <v>8</v>
      </c>
      <c r="C22" s="11">
        <v>283</v>
      </c>
      <c r="D22" s="11">
        <v>230</v>
      </c>
      <c r="E22" s="11">
        <v>53</v>
      </c>
      <c r="F22" s="11">
        <v>359</v>
      </c>
      <c r="G22" s="11">
        <v>266</v>
      </c>
      <c r="H22" s="11">
        <v>93</v>
      </c>
      <c r="I22" s="14">
        <f t="shared" si="0"/>
        <v>0.26855123674911663</v>
      </c>
      <c r="J22" s="14">
        <f t="shared" si="0"/>
        <v>0.15652173913043479</v>
      </c>
      <c r="K22" s="14">
        <f t="shared" si="0"/>
        <v>0.75471698113207553</v>
      </c>
    </row>
    <row r="23" spans="2:11" ht="20.100000000000001" customHeight="1" thickBot="1" x14ac:dyDescent="0.25">
      <c r="B23" s="6" t="s">
        <v>9</v>
      </c>
      <c r="C23" s="11">
        <v>386</v>
      </c>
      <c r="D23" s="11">
        <v>316</v>
      </c>
      <c r="E23" s="11">
        <v>70</v>
      </c>
      <c r="F23" s="11">
        <v>340</v>
      </c>
      <c r="G23" s="11">
        <v>287</v>
      </c>
      <c r="H23" s="11">
        <v>53</v>
      </c>
      <c r="I23" s="14">
        <f t="shared" si="0"/>
        <v>-0.11917098445595854</v>
      </c>
      <c r="J23" s="14">
        <f t="shared" si="0"/>
        <v>-9.1772151898734181E-2</v>
      </c>
      <c r="K23" s="14">
        <f t="shared" si="0"/>
        <v>-0.24285714285714285</v>
      </c>
    </row>
    <row r="24" spans="2:11" ht="20.100000000000001" customHeight="1" thickBot="1" x14ac:dyDescent="0.25">
      <c r="B24" s="6" t="s">
        <v>10</v>
      </c>
      <c r="C24" s="11">
        <v>1029</v>
      </c>
      <c r="D24" s="11">
        <v>585</v>
      </c>
      <c r="E24" s="11">
        <v>444</v>
      </c>
      <c r="F24" s="11">
        <v>1117</v>
      </c>
      <c r="G24" s="11">
        <v>679</v>
      </c>
      <c r="H24" s="11">
        <v>438</v>
      </c>
      <c r="I24" s="14">
        <f t="shared" si="0"/>
        <v>8.5519922254616132E-2</v>
      </c>
      <c r="J24" s="14">
        <f t="shared" si="0"/>
        <v>0.1606837606837607</v>
      </c>
      <c r="K24" s="14">
        <f t="shared" si="0"/>
        <v>-1.3513513513513514E-2</v>
      </c>
    </row>
    <row r="25" spans="2:11" ht="20.100000000000001" customHeight="1" thickBot="1" x14ac:dyDescent="0.25">
      <c r="B25" s="6" t="s">
        <v>11</v>
      </c>
      <c r="C25" s="11">
        <v>917</v>
      </c>
      <c r="D25" s="11">
        <v>779</v>
      </c>
      <c r="E25" s="11">
        <v>138</v>
      </c>
      <c r="F25" s="11">
        <v>926</v>
      </c>
      <c r="G25" s="11">
        <v>766</v>
      </c>
      <c r="H25" s="11">
        <v>160</v>
      </c>
      <c r="I25" s="14">
        <f t="shared" si="0"/>
        <v>9.8146128680479828E-3</v>
      </c>
      <c r="J25" s="14">
        <f t="shared" si="0"/>
        <v>-1.668806161745828E-2</v>
      </c>
      <c r="K25" s="14">
        <f t="shared" si="0"/>
        <v>0.15942028985507245</v>
      </c>
    </row>
    <row r="26" spans="2:11" ht="20.100000000000001" customHeight="1" thickBot="1" x14ac:dyDescent="0.25">
      <c r="B26" s="6" t="s">
        <v>12</v>
      </c>
      <c r="C26" s="11">
        <v>138</v>
      </c>
      <c r="D26" s="11">
        <v>125</v>
      </c>
      <c r="E26" s="11">
        <v>13</v>
      </c>
      <c r="F26" s="11">
        <v>236</v>
      </c>
      <c r="G26" s="11">
        <v>211</v>
      </c>
      <c r="H26" s="11">
        <v>25</v>
      </c>
      <c r="I26" s="14">
        <f t="shared" si="0"/>
        <v>0.71014492753623193</v>
      </c>
      <c r="J26" s="14">
        <f t="shared" si="0"/>
        <v>0.68799999999999994</v>
      </c>
      <c r="K26" s="14">
        <f t="shared" si="0"/>
        <v>0.92307692307692313</v>
      </c>
    </row>
    <row r="27" spans="2:11" ht="20.100000000000001" customHeight="1" thickBot="1" x14ac:dyDescent="0.25">
      <c r="B27" s="6" t="s">
        <v>13</v>
      </c>
      <c r="C27" s="11">
        <v>463</v>
      </c>
      <c r="D27" s="11">
        <v>301</v>
      </c>
      <c r="E27" s="11">
        <v>162</v>
      </c>
      <c r="F27" s="11">
        <v>492</v>
      </c>
      <c r="G27" s="11">
        <v>320</v>
      </c>
      <c r="H27" s="11">
        <v>172</v>
      </c>
      <c r="I27" s="14">
        <f t="shared" si="0"/>
        <v>6.2634989200863925E-2</v>
      </c>
      <c r="J27" s="14">
        <f t="shared" si="0"/>
        <v>6.3122923588039864E-2</v>
      </c>
      <c r="K27" s="14">
        <f t="shared" si="0"/>
        <v>6.1728395061728392E-2</v>
      </c>
    </row>
    <row r="28" spans="2:11" ht="20.100000000000001" customHeight="1" thickBot="1" x14ac:dyDescent="0.25">
      <c r="B28" s="6" t="s">
        <v>14</v>
      </c>
      <c r="C28" s="11">
        <v>590</v>
      </c>
      <c r="D28" s="11">
        <v>401</v>
      </c>
      <c r="E28" s="11">
        <v>189</v>
      </c>
      <c r="F28" s="11">
        <v>636</v>
      </c>
      <c r="G28" s="11">
        <v>434</v>
      </c>
      <c r="H28" s="11">
        <v>202</v>
      </c>
      <c r="I28" s="14">
        <f t="shared" si="0"/>
        <v>7.796610169491526E-2</v>
      </c>
      <c r="J28" s="14">
        <f t="shared" si="0"/>
        <v>8.2294264339152115E-2</v>
      </c>
      <c r="K28" s="14">
        <f t="shared" si="0"/>
        <v>6.8783068783068779E-2</v>
      </c>
    </row>
    <row r="29" spans="2:11" ht="20.100000000000001" customHeight="1" thickBot="1" x14ac:dyDescent="0.25">
      <c r="B29" s="6" t="s">
        <v>15</v>
      </c>
      <c r="C29" s="11">
        <v>325</v>
      </c>
      <c r="D29" s="11">
        <v>314</v>
      </c>
      <c r="E29" s="11">
        <v>11</v>
      </c>
      <c r="F29" s="11">
        <v>514</v>
      </c>
      <c r="G29" s="11">
        <v>480</v>
      </c>
      <c r="H29" s="11">
        <v>34</v>
      </c>
      <c r="I29" s="14">
        <f t="shared" si="0"/>
        <v>0.58153846153846156</v>
      </c>
      <c r="J29" s="14">
        <f t="shared" si="0"/>
        <v>0.5286624203821656</v>
      </c>
      <c r="K29" s="14">
        <f t="shared" si="0"/>
        <v>2.0909090909090908</v>
      </c>
    </row>
    <row r="30" spans="2:11" ht="20.100000000000001" customHeight="1" thickBot="1" x14ac:dyDescent="0.25">
      <c r="B30" s="6" t="s">
        <v>16</v>
      </c>
      <c r="C30" s="11">
        <v>129</v>
      </c>
      <c r="D30" s="11">
        <v>111</v>
      </c>
      <c r="E30" s="11">
        <v>18</v>
      </c>
      <c r="F30" s="11">
        <v>161</v>
      </c>
      <c r="G30" s="11">
        <v>143</v>
      </c>
      <c r="H30" s="11">
        <v>18</v>
      </c>
      <c r="I30" s="14">
        <f t="shared" si="0"/>
        <v>0.24806201550387597</v>
      </c>
      <c r="J30" s="14">
        <f t="shared" si="0"/>
        <v>0.28828828828828829</v>
      </c>
      <c r="K30" s="14">
        <f t="shared" si="0"/>
        <v>0</v>
      </c>
    </row>
    <row r="31" spans="2:11" ht="20.100000000000001" customHeight="1" thickBot="1" x14ac:dyDescent="0.25">
      <c r="B31" s="7" t="s">
        <v>17</v>
      </c>
      <c r="C31" s="11">
        <v>432</v>
      </c>
      <c r="D31" s="11">
        <v>266</v>
      </c>
      <c r="E31" s="11">
        <v>166</v>
      </c>
      <c r="F31" s="11">
        <v>422</v>
      </c>
      <c r="G31" s="11">
        <v>257</v>
      </c>
      <c r="H31" s="11">
        <v>165</v>
      </c>
      <c r="I31" s="14">
        <f t="shared" si="0"/>
        <v>-2.3148148148148147E-2</v>
      </c>
      <c r="J31" s="14">
        <f t="shared" si="0"/>
        <v>-3.3834586466165412E-2</v>
      </c>
      <c r="K31" s="14">
        <f t="shared" si="0"/>
        <v>-6.024096385542169E-3</v>
      </c>
    </row>
    <row r="32" spans="2:11" ht="20.100000000000001" customHeight="1" thickBot="1" x14ac:dyDescent="0.25">
      <c r="B32" s="8" t="s">
        <v>18</v>
      </c>
      <c r="C32" s="11">
        <v>95</v>
      </c>
      <c r="D32" s="11">
        <v>77</v>
      </c>
      <c r="E32" s="11">
        <v>18</v>
      </c>
      <c r="F32" s="11">
        <v>80</v>
      </c>
      <c r="G32" s="11">
        <v>72</v>
      </c>
      <c r="H32" s="11">
        <v>8</v>
      </c>
      <c r="I32" s="14">
        <f t="shared" si="0"/>
        <v>-0.15789473684210525</v>
      </c>
      <c r="J32" s="14">
        <f t="shared" si="0"/>
        <v>-6.4935064935064929E-2</v>
      </c>
      <c r="K32" s="14">
        <f t="shared" si="0"/>
        <v>-0.55555555555555558</v>
      </c>
    </row>
    <row r="33" spans="2:11" ht="20.100000000000001" customHeight="1" thickBot="1" x14ac:dyDescent="0.25">
      <c r="B33" s="9" t="s">
        <v>19</v>
      </c>
      <c r="C33" s="12">
        <f>SUM(C16:C32)</f>
        <v>7370</v>
      </c>
      <c r="D33" s="12">
        <f t="shared" ref="D33:H33" si="1">SUM(D16:D32)</f>
        <v>5613</v>
      </c>
      <c r="E33" s="12">
        <f t="shared" si="1"/>
        <v>1757</v>
      </c>
      <c r="F33" s="12">
        <f t="shared" si="1"/>
        <v>8328</v>
      </c>
      <c r="G33" s="12">
        <f t="shared" si="1"/>
        <v>6374</v>
      </c>
      <c r="H33" s="12">
        <f t="shared" si="1"/>
        <v>1954</v>
      </c>
      <c r="I33" s="15">
        <f t="shared" si="0"/>
        <v>0.12998643147896879</v>
      </c>
      <c r="J33" s="15">
        <f t="shared" si="0"/>
        <v>0.13557812221628363</v>
      </c>
      <c r="K33" s="15">
        <f t="shared" si="0"/>
        <v>0.11212293682413205</v>
      </c>
    </row>
    <row r="34" spans="2:11" x14ac:dyDescent="0.2">
      <c r="C34" s="20"/>
      <c r="D34" s="20"/>
      <c r="E34" s="20"/>
      <c r="F34" s="20"/>
      <c r="G34" s="20"/>
      <c r="H34" s="20"/>
    </row>
  </sheetData>
  <mergeCells count="3">
    <mergeCell ref="C14:E14"/>
    <mergeCell ref="F14:H14"/>
    <mergeCell ref="I14:K1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9:Q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8.375" customWidth="1"/>
    <col min="4" max="5" width="12.5" bestFit="1" customWidth="1"/>
    <col min="6" max="6" width="10.125" bestFit="1" customWidth="1"/>
    <col min="7" max="7" width="12" bestFit="1" customWidth="1"/>
    <col min="8" max="8" width="8.375" customWidth="1"/>
    <col min="9" max="10" width="12.5" bestFit="1" customWidth="1"/>
    <col min="11" max="11" width="10.125" bestFit="1" customWidth="1"/>
    <col min="12" max="12" width="12" bestFit="1" customWidth="1"/>
    <col min="13" max="13" width="9.125" bestFit="1" customWidth="1"/>
    <col min="14" max="15" width="12.5" bestFit="1" customWidth="1"/>
    <col min="16" max="16" width="10.125" bestFit="1" customWidth="1"/>
    <col min="17" max="17" width="12" bestFit="1" customWidth="1"/>
  </cols>
  <sheetData>
    <row r="9" spans="2:17" ht="44.25" customHeight="1" thickBot="1" x14ac:dyDescent="0.25">
      <c r="C9" s="51">
        <v>2022</v>
      </c>
      <c r="D9" s="51"/>
      <c r="E9" s="51"/>
      <c r="F9" s="51"/>
      <c r="G9" s="51"/>
      <c r="H9" s="33">
        <v>2023</v>
      </c>
      <c r="I9" s="33"/>
      <c r="J9" s="33"/>
      <c r="K9" s="33"/>
      <c r="L9" s="33"/>
      <c r="M9" s="33" t="s">
        <v>120</v>
      </c>
      <c r="N9" s="33"/>
      <c r="O9" s="33"/>
      <c r="P9" s="33"/>
      <c r="Q9" s="33"/>
    </row>
    <row r="10" spans="2:17" ht="44.25" customHeight="1" thickBot="1" x14ac:dyDescent="0.25">
      <c r="C10" s="10" t="s">
        <v>33</v>
      </c>
      <c r="D10" s="10" t="s">
        <v>53</v>
      </c>
      <c r="E10" s="10" t="s">
        <v>54</v>
      </c>
      <c r="F10" s="10" t="s">
        <v>46</v>
      </c>
      <c r="G10" s="10" t="s">
        <v>55</v>
      </c>
      <c r="H10" s="10" t="s">
        <v>33</v>
      </c>
      <c r="I10" s="10" t="s">
        <v>53</v>
      </c>
      <c r="J10" s="10" t="s">
        <v>54</v>
      </c>
      <c r="K10" s="10" t="s">
        <v>46</v>
      </c>
      <c r="L10" s="10" t="s">
        <v>55</v>
      </c>
      <c r="M10" s="10" t="s">
        <v>33</v>
      </c>
      <c r="N10" s="10" t="s">
        <v>53</v>
      </c>
      <c r="O10" s="10" t="s">
        <v>54</v>
      </c>
      <c r="P10" s="10" t="s">
        <v>46</v>
      </c>
      <c r="Q10" s="10" t="s">
        <v>55</v>
      </c>
    </row>
    <row r="11" spans="2:17" ht="20.100000000000001" customHeight="1" thickBot="1" x14ac:dyDescent="0.25">
      <c r="B11" s="5" t="s">
        <v>2</v>
      </c>
      <c r="C11" s="23">
        <v>106</v>
      </c>
      <c r="D11" s="23">
        <v>66</v>
      </c>
      <c r="E11" s="23">
        <v>17</v>
      </c>
      <c r="F11" s="23">
        <v>16</v>
      </c>
      <c r="G11" s="23">
        <v>7</v>
      </c>
      <c r="H11" s="23">
        <v>83</v>
      </c>
      <c r="I11" s="23">
        <v>50</v>
      </c>
      <c r="J11" s="23">
        <v>24</v>
      </c>
      <c r="K11" s="23">
        <v>4</v>
      </c>
      <c r="L11" s="23">
        <v>5</v>
      </c>
      <c r="M11" s="14">
        <f>IF(C11=0,"-",IF(H11=0,"-",(H11-C11)/C11))</f>
        <v>-0.21698113207547171</v>
      </c>
      <c r="N11" s="14">
        <f t="shared" ref="N11:Q28" si="0">IF(D11=0,"-",IF(I11=0,"-",(I11-D11)/D11))</f>
        <v>-0.24242424242424243</v>
      </c>
      <c r="O11" s="14">
        <f t="shared" si="0"/>
        <v>0.41176470588235292</v>
      </c>
      <c r="P11" s="14">
        <f t="shared" si="0"/>
        <v>-0.75</v>
      </c>
      <c r="Q11" s="14">
        <f t="shared" si="0"/>
        <v>-0.2857142857142857</v>
      </c>
    </row>
    <row r="12" spans="2:17" ht="20.100000000000001" customHeight="1" thickBot="1" x14ac:dyDescent="0.25">
      <c r="B12" s="6" t="s">
        <v>3</v>
      </c>
      <c r="C12" s="23">
        <v>8</v>
      </c>
      <c r="D12" s="23">
        <v>4</v>
      </c>
      <c r="E12" s="23">
        <v>1</v>
      </c>
      <c r="F12" s="23">
        <v>1</v>
      </c>
      <c r="G12" s="23">
        <v>2</v>
      </c>
      <c r="H12" s="23">
        <v>13</v>
      </c>
      <c r="I12" s="23">
        <v>10</v>
      </c>
      <c r="J12" s="23">
        <v>3</v>
      </c>
      <c r="K12" s="23">
        <v>0</v>
      </c>
      <c r="L12" s="23">
        <v>0</v>
      </c>
      <c r="M12" s="14">
        <f t="shared" ref="M12:M28" si="1">IF(C12=0,"-",IF(H12=0,"-",(H12-C12)/C12))</f>
        <v>0.625</v>
      </c>
      <c r="N12" s="14">
        <f t="shared" si="0"/>
        <v>1.5</v>
      </c>
      <c r="O12" s="14">
        <f t="shared" si="0"/>
        <v>2</v>
      </c>
      <c r="P12" s="14" t="str">
        <f t="shared" si="0"/>
        <v>-</v>
      </c>
      <c r="Q12" s="14" t="str">
        <f t="shared" si="0"/>
        <v>-</v>
      </c>
    </row>
    <row r="13" spans="2:17" ht="20.100000000000001" customHeight="1" thickBot="1" x14ac:dyDescent="0.25">
      <c r="B13" s="6" t="s">
        <v>4</v>
      </c>
      <c r="C13" s="23">
        <v>13</v>
      </c>
      <c r="D13" s="23">
        <v>9</v>
      </c>
      <c r="E13" s="23">
        <v>2</v>
      </c>
      <c r="F13" s="23">
        <v>2</v>
      </c>
      <c r="G13" s="23">
        <v>0</v>
      </c>
      <c r="H13" s="23">
        <v>14</v>
      </c>
      <c r="I13" s="23">
        <v>10</v>
      </c>
      <c r="J13" s="23">
        <v>3</v>
      </c>
      <c r="K13" s="23">
        <v>1</v>
      </c>
      <c r="L13" s="23">
        <v>0</v>
      </c>
      <c r="M13" s="14">
        <f t="shared" si="1"/>
        <v>7.6923076923076927E-2</v>
      </c>
      <c r="N13" s="14">
        <f t="shared" si="0"/>
        <v>0.1111111111111111</v>
      </c>
      <c r="O13" s="14">
        <f t="shared" si="0"/>
        <v>0.5</v>
      </c>
      <c r="P13" s="14">
        <f t="shared" si="0"/>
        <v>-0.5</v>
      </c>
      <c r="Q13" s="14" t="str">
        <f t="shared" si="0"/>
        <v>-</v>
      </c>
    </row>
    <row r="14" spans="2:17" ht="20.100000000000001" customHeight="1" thickBot="1" x14ac:dyDescent="0.25">
      <c r="B14" s="6" t="s">
        <v>5</v>
      </c>
      <c r="C14" s="23">
        <v>1</v>
      </c>
      <c r="D14" s="23">
        <v>1</v>
      </c>
      <c r="E14" s="23">
        <v>0</v>
      </c>
      <c r="F14" s="23">
        <v>0</v>
      </c>
      <c r="G14" s="23">
        <v>0</v>
      </c>
      <c r="H14" s="23">
        <v>3</v>
      </c>
      <c r="I14" s="23">
        <v>2</v>
      </c>
      <c r="J14" s="23">
        <v>0</v>
      </c>
      <c r="K14" s="23">
        <v>1</v>
      </c>
      <c r="L14" s="23">
        <v>0</v>
      </c>
      <c r="M14" s="14">
        <f t="shared" si="1"/>
        <v>2</v>
      </c>
      <c r="N14" s="14">
        <f t="shared" si="0"/>
        <v>1</v>
      </c>
      <c r="O14" s="14" t="str">
        <f t="shared" si="0"/>
        <v>-</v>
      </c>
      <c r="P14" s="14" t="str">
        <f t="shared" si="0"/>
        <v>-</v>
      </c>
      <c r="Q14" s="14" t="str">
        <f t="shared" si="0"/>
        <v>-</v>
      </c>
    </row>
    <row r="15" spans="2:17" ht="20.100000000000001" customHeight="1" thickBot="1" x14ac:dyDescent="0.25">
      <c r="B15" s="6" t="s">
        <v>6</v>
      </c>
      <c r="C15" s="23">
        <v>11</v>
      </c>
      <c r="D15" s="23">
        <v>6</v>
      </c>
      <c r="E15" s="23">
        <v>4</v>
      </c>
      <c r="F15" s="23">
        <v>0</v>
      </c>
      <c r="G15" s="23">
        <v>1</v>
      </c>
      <c r="H15" s="23">
        <v>12</v>
      </c>
      <c r="I15" s="23">
        <v>9</v>
      </c>
      <c r="J15" s="23">
        <v>2</v>
      </c>
      <c r="K15" s="23">
        <v>1</v>
      </c>
      <c r="L15" s="23">
        <v>0</v>
      </c>
      <c r="M15" s="14">
        <f t="shared" si="1"/>
        <v>9.0909090909090912E-2</v>
      </c>
      <c r="N15" s="14">
        <f t="shared" si="0"/>
        <v>0.5</v>
      </c>
      <c r="O15" s="14">
        <f t="shared" si="0"/>
        <v>-0.5</v>
      </c>
      <c r="P15" s="14" t="str">
        <f t="shared" si="0"/>
        <v>-</v>
      </c>
      <c r="Q15" s="14" t="str">
        <f t="shared" si="0"/>
        <v>-</v>
      </c>
    </row>
    <row r="16" spans="2:17" ht="20.100000000000001" customHeight="1" thickBot="1" x14ac:dyDescent="0.25">
      <c r="B16" s="6" t="s">
        <v>7</v>
      </c>
      <c r="C16" s="23">
        <v>2</v>
      </c>
      <c r="D16" s="23">
        <v>2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14" t="str">
        <f t="shared" si="1"/>
        <v>-</v>
      </c>
      <c r="N16" s="14" t="str">
        <f t="shared" si="0"/>
        <v>-</v>
      </c>
      <c r="O16" s="14" t="str">
        <f t="shared" si="0"/>
        <v>-</v>
      </c>
      <c r="P16" s="14" t="str">
        <f t="shared" si="0"/>
        <v>-</v>
      </c>
      <c r="Q16" s="14" t="str">
        <f t="shared" si="0"/>
        <v>-</v>
      </c>
    </row>
    <row r="17" spans="2:17" ht="20.100000000000001" customHeight="1" thickBot="1" x14ac:dyDescent="0.25">
      <c r="B17" s="6" t="s">
        <v>8</v>
      </c>
      <c r="C17" s="23">
        <v>13</v>
      </c>
      <c r="D17" s="23">
        <v>6</v>
      </c>
      <c r="E17" s="23">
        <v>6</v>
      </c>
      <c r="F17" s="23">
        <v>0</v>
      </c>
      <c r="G17" s="23">
        <v>1</v>
      </c>
      <c r="H17" s="23">
        <v>8</v>
      </c>
      <c r="I17" s="23">
        <v>4</v>
      </c>
      <c r="J17" s="23">
        <v>1</v>
      </c>
      <c r="K17" s="23">
        <v>3</v>
      </c>
      <c r="L17" s="23">
        <v>0</v>
      </c>
      <c r="M17" s="14">
        <f t="shared" si="1"/>
        <v>-0.38461538461538464</v>
      </c>
      <c r="N17" s="14">
        <f t="shared" si="0"/>
        <v>-0.33333333333333331</v>
      </c>
      <c r="O17" s="14">
        <f t="shared" si="0"/>
        <v>-0.83333333333333337</v>
      </c>
      <c r="P17" s="14" t="str">
        <f t="shared" si="0"/>
        <v>-</v>
      </c>
      <c r="Q17" s="14" t="str">
        <f t="shared" si="0"/>
        <v>-</v>
      </c>
    </row>
    <row r="18" spans="2:17" ht="20.100000000000001" customHeight="1" thickBot="1" x14ac:dyDescent="0.25">
      <c r="B18" s="6" t="s">
        <v>9</v>
      </c>
      <c r="C18" s="23">
        <v>11</v>
      </c>
      <c r="D18" s="23">
        <v>4</v>
      </c>
      <c r="E18" s="23">
        <v>6</v>
      </c>
      <c r="F18" s="23">
        <v>1</v>
      </c>
      <c r="G18" s="23">
        <v>0</v>
      </c>
      <c r="H18" s="23">
        <v>15</v>
      </c>
      <c r="I18" s="23">
        <v>10</v>
      </c>
      <c r="J18" s="23">
        <v>1</v>
      </c>
      <c r="K18" s="23">
        <v>4</v>
      </c>
      <c r="L18" s="23">
        <v>0</v>
      </c>
      <c r="M18" s="14">
        <f t="shared" si="1"/>
        <v>0.36363636363636365</v>
      </c>
      <c r="N18" s="14">
        <f t="shared" si="0"/>
        <v>1.5</v>
      </c>
      <c r="O18" s="14">
        <f t="shared" si="0"/>
        <v>-0.83333333333333337</v>
      </c>
      <c r="P18" s="14">
        <f t="shared" si="0"/>
        <v>3</v>
      </c>
      <c r="Q18" s="14" t="str">
        <f t="shared" si="0"/>
        <v>-</v>
      </c>
    </row>
    <row r="19" spans="2:17" ht="20.100000000000001" customHeight="1" thickBot="1" x14ac:dyDescent="0.25">
      <c r="B19" s="6" t="s">
        <v>10</v>
      </c>
      <c r="C19" s="23">
        <v>123</v>
      </c>
      <c r="D19" s="23">
        <v>57</v>
      </c>
      <c r="E19" s="23">
        <v>34</v>
      </c>
      <c r="F19" s="23">
        <v>21</v>
      </c>
      <c r="G19" s="23">
        <v>11</v>
      </c>
      <c r="H19" s="23">
        <v>85</v>
      </c>
      <c r="I19" s="23">
        <v>39</v>
      </c>
      <c r="J19" s="23">
        <v>24</v>
      </c>
      <c r="K19" s="23">
        <v>14</v>
      </c>
      <c r="L19" s="23">
        <v>8</v>
      </c>
      <c r="M19" s="14">
        <f t="shared" si="1"/>
        <v>-0.30894308943089432</v>
      </c>
      <c r="N19" s="14">
        <f t="shared" si="0"/>
        <v>-0.31578947368421051</v>
      </c>
      <c r="O19" s="14">
        <f t="shared" si="0"/>
        <v>-0.29411764705882354</v>
      </c>
      <c r="P19" s="14">
        <f t="shared" si="0"/>
        <v>-0.33333333333333331</v>
      </c>
      <c r="Q19" s="14">
        <f t="shared" si="0"/>
        <v>-0.27272727272727271</v>
      </c>
    </row>
    <row r="20" spans="2:17" ht="20.100000000000001" customHeight="1" thickBot="1" x14ac:dyDescent="0.25">
      <c r="B20" s="6" t="s">
        <v>11</v>
      </c>
      <c r="C20" s="23">
        <v>71</v>
      </c>
      <c r="D20" s="23">
        <v>39</v>
      </c>
      <c r="E20" s="23">
        <v>17</v>
      </c>
      <c r="F20" s="23">
        <v>12</v>
      </c>
      <c r="G20" s="23">
        <v>3</v>
      </c>
      <c r="H20" s="23">
        <v>56</v>
      </c>
      <c r="I20" s="23">
        <v>26</v>
      </c>
      <c r="J20" s="23">
        <v>16</v>
      </c>
      <c r="K20" s="23">
        <v>9</v>
      </c>
      <c r="L20" s="23">
        <v>5</v>
      </c>
      <c r="M20" s="14">
        <f t="shared" si="1"/>
        <v>-0.21126760563380281</v>
      </c>
      <c r="N20" s="14">
        <f t="shared" si="0"/>
        <v>-0.33333333333333331</v>
      </c>
      <c r="O20" s="14">
        <f t="shared" si="0"/>
        <v>-5.8823529411764705E-2</v>
      </c>
      <c r="P20" s="14">
        <f t="shared" si="0"/>
        <v>-0.25</v>
      </c>
      <c r="Q20" s="14">
        <f t="shared" si="0"/>
        <v>0.66666666666666663</v>
      </c>
    </row>
    <row r="21" spans="2:17" ht="20.100000000000001" customHeight="1" thickBot="1" x14ac:dyDescent="0.25">
      <c r="B21" s="6" t="s">
        <v>12</v>
      </c>
      <c r="C21" s="23">
        <v>4</v>
      </c>
      <c r="D21" s="23">
        <v>4</v>
      </c>
      <c r="E21" s="23">
        <v>0</v>
      </c>
      <c r="F21" s="23">
        <v>0</v>
      </c>
      <c r="G21" s="23">
        <v>0</v>
      </c>
      <c r="H21" s="23">
        <v>10</v>
      </c>
      <c r="I21" s="23">
        <v>8</v>
      </c>
      <c r="J21" s="23">
        <v>0</v>
      </c>
      <c r="K21" s="23">
        <v>1</v>
      </c>
      <c r="L21" s="23">
        <v>1</v>
      </c>
      <c r="M21" s="14">
        <f t="shared" si="1"/>
        <v>1.5</v>
      </c>
      <c r="N21" s="14">
        <f t="shared" si="0"/>
        <v>1</v>
      </c>
      <c r="O21" s="14" t="str">
        <f t="shared" si="0"/>
        <v>-</v>
      </c>
      <c r="P21" s="14" t="str">
        <f t="shared" si="0"/>
        <v>-</v>
      </c>
      <c r="Q21" s="14" t="str">
        <f t="shared" si="0"/>
        <v>-</v>
      </c>
    </row>
    <row r="22" spans="2:17" ht="20.100000000000001" customHeight="1" thickBot="1" x14ac:dyDescent="0.25">
      <c r="B22" s="6" t="s">
        <v>13</v>
      </c>
      <c r="C22" s="23">
        <v>11</v>
      </c>
      <c r="D22" s="23">
        <v>7</v>
      </c>
      <c r="E22" s="23">
        <v>1</v>
      </c>
      <c r="F22" s="23">
        <v>2</v>
      </c>
      <c r="G22" s="23">
        <v>1</v>
      </c>
      <c r="H22" s="23">
        <v>15</v>
      </c>
      <c r="I22" s="23">
        <v>11</v>
      </c>
      <c r="J22" s="23">
        <v>1</v>
      </c>
      <c r="K22" s="23">
        <v>3</v>
      </c>
      <c r="L22" s="23">
        <v>0</v>
      </c>
      <c r="M22" s="14">
        <f t="shared" si="1"/>
        <v>0.36363636363636365</v>
      </c>
      <c r="N22" s="14">
        <f t="shared" si="0"/>
        <v>0.5714285714285714</v>
      </c>
      <c r="O22" s="14">
        <f t="shared" si="0"/>
        <v>0</v>
      </c>
      <c r="P22" s="14">
        <f t="shared" si="0"/>
        <v>0.5</v>
      </c>
      <c r="Q22" s="14" t="str">
        <f t="shared" si="0"/>
        <v>-</v>
      </c>
    </row>
    <row r="23" spans="2:17" ht="20.100000000000001" customHeight="1" thickBot="1" x14ac:dyDescent="0.25">
      <c r="B23" s="6" t="s">
        <v>14</v>
      </c>
      <c r="C23" s="23">
        <v>67</v>
      </c>
      <c r="D23" s="23">
        <v>32</v>
      </c>
      <c r="E23" s="23">
        <v>14</v>
      </c>
      <c r="F23" s="23">
        <v>13</v>
      </c>
      <c r="G23" s="23">
        <v>8</v>
      </c>
      <c r="H23" s="23">
        <v>70</v>
      </c>
      <c r="I23" s="23">
        <v>30</v>
      </c>
      <c r="J23" s="23">
        <v>24</v>
      </c>
      <c r="K23" s="23">
        <v>8</v>
      </c>
      <c r="L23" s="23">
        <v>8</v>
      </c>
      <c r="M23" s="14">
        <f t="shared" si="1"/>
        <v>4.4776119402985072E-2</v>
      </c>
      <c r="N23" s="14">
        <f t="shared" si="0"/>
        <v>-6.25E-2</v>
      </c>
      <c r="O23" s="14">
        <f t="shared" si="0"/>
        <v>0.7142857142857143</v>
      </c>
      <c r="P23" s="14">
        <f t="shared" si="0"/>
        <v>-0.38461538461538464</v>
      </c>
      <c r="Q23" s="14">
        <f t="shared" si="0"/>
        <v>0</v>
      </c>
    </row>
    <row r="24" spans="2:17" ht="20.100000000000001" customHeight="1" thickBot="1" x14ac:dyDescent="0.25">
      <c r="B24" s="6" t="s">
        <v>15</v>
      </c>
      <c r="C24" s="23">
        <v>15</v>
      </c>
      <c r="D24" s="23">
        <v>10</v>
      </c>
      <c r="E24" s="23">
        <v>3</v>
      </c>
      <c r="F24" s="23">
        <v>1</v>
      </c>
      <c r="G24" s="23">
        <v>1</v>
      </c>
      <c r="H24" s="23">
        <v>10</v>
      </c>
      <c r="I24" s="23">
        <v>9</v>
      </c>
      <c r="J24" s="23">
        <v>1</v>
      </c>
      <c r="K24" s="23">
        <v>0</v>
      </c>
      <c r="L24" s="23">
        <v>0</v>
      </c>
      <c r="M24" s="14">
        <f t="shared" si="1"/>
        <v>-0.33333333333333331</v>
      </c>
      <c r="N24" s="14">
        <f t="shared" si="0"/>
        <v>-0.1</v>
      </c>
      <c r="O24" s="14">
        <f t="shared" si="0"/>
        <v>-0.66666666666666663</v>
      </c>
      <c r="P24" s="14" t="str">
        <f t="shared" si="0"/>
        <v>-</v>
      </c>
      <c r="Q24" s="14" t="str">
        <f t="shared" si="0"/>
        <v>-</v>
      </c>
    </row>
    <row r="25" spans="2:17" ht="20.100000000000001" customHeight="1" thickBot="1" x14ac:dyDescent="0.25">
      <c r="B25" s="6" t="s">
        <v>16</v>
      </c>
      <c r="C25" s="23">
        <v>8</v>
      </c>
      <c r="D25" s="23">
        <v>3</v>
      </c>
      <c r="E25" s="23">
        <v>2</v>
      </c>
      <c r="F25" s="23">
        <v>2</v>
      </c>
      <c r="G25" s="23">
        <v>1</v>
      </c>
      <c r="H25" s="23">
        <v>6</v>
      </c>
      <c r="I25" s="23">
        <v>3</v>
      </c>
      <c r="J25" s="23">
        <v>2</v>
      </c>
      <c r="K25" s="23">
        <v>1</v>
      </c>
      <c r="L25" s="23">
        <v>0</v>
      </c>
      <c r="M25" s="14">
        <f t="shared" si="1"/>
        <v>-0.25</v>
      </c>
      <c r="N25" s="14">
        <f t="shared" si="0"/>
        <v>0</v>
      </c>
      <c r="O25" s="14">
        <f t="shared" si="0"/>
        <v>0</v>
      </c>
      <c r="P25" s="14">
        <f t="shared" si="0"/>
        <v>-0.5</v>
      </c>
      <c r="Q25" s="14" t="str">
        <f t="shared" si="0"/>
        <v>-</v>
      </c>
    </row>
    <row r="26" spans="2:17" ht="20.100000000000001" customHeight="1" thickBot="1" x14ac:dyDescent="0.25">
      <c r="B26" s="7" t="s">
        <v>17</v>
      </c>
      <c r="C26" s="23">
        <v>27</v>
      </c>
      <c r="D26" s="23">
        <v>15</v>
      </c>
      <c r="E26" s="23">
        <v>10</v>
      </c>
      <c r="F26" s="23">
        <v>1</v>
      </c>
      <c r="G26" s="23">
        <v>1</v>
      </c>
      <c r="H26" s="23">
        <v>33</v>
      </c>
      <c r="I26" s="23">
        <v>15</v>
      </c>
      <c r="J26" s="23">
        <v>12</v>
      </c>
      <c r="K26" s="23">
        <v>2</v>
      </c>
      <c r="L26" s="23">
        <v>4</v>
      </c>
      <c r="M26" s="14">
        <f t="shared" si="1"/>
        <v>0.22222222222222221</v>
      </c>
      <c r="N26" s="14">
        <f t="shared" si="0"/>
        <v>0</v>
      </c>
      <c r="O26" s="14">
        <f t="shared" si="0"/>
        <v>0.2</v>
      </c>
      <c r="P26" s="14">
        <f t="shared" si="0"/>
        <v>1</v>
      </c>
      <c r="Q26" s="14">
        <f t="shared" si="0"/>
        <v>3</v>
      </c>
    </row>
    <row r="27" spans="2:17" ht="20.100000000000001" customHeight="1" thickBot="1" x14ac:dyDescent="0.25">
      <c r="B27" s="8" t="s">
        <v>18</v>
      </c>
      <c r="C27" s="23">
        <v>3</v>
      </c>
      <c r="D27" s="23">
        <v>1</v>
      </c>
      <c r="E27" s="23">
        <v>1</v>
      </c>
      <c r="F27" s="23">
        <v>0</v>
      </c>
      <c r="G27" s="23">
        <v>1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14" t="str">
        <f t="shared" si="1"/>
        <v>-</v>
      </c>
      <c r="N27" s="14" t="str">
        <f t="shared" si="0"/>
        <v>-</v>
      </c>
      <c r="O27" s="14" t="str">
        <f t="shared" si="0"/>
        <v>-</v>
      </c>
      <c r="P27" s="14" t="str">
        <f t="shared" si="0"/>
        <v>-</v>
      </c>
      <c r="Q27" s="14" t="str">
        <f t="shared" si="0"/>
        <v>-</v>
      </c>
    </row>
    <row r="28" spans="2:17" ht="20.100000000000001" customHeight="1" thickBot="1" x14ac:dyDescent="0.25">
      <c r="B28" s="9" t="s">
        <v>19</v>
      </c>
      <c r="C28" s="12">
        <f>SUM(C11:C27)</f>
        <v>494</v>
      </c>
      <c r="D28" s="12">
        <f t="shared" ref="D28:L28" si="2">SUM(D11:D27)</f>
        <v>266</v>
      </c>
      <c r="E28" s="12">
        <f t="shared" si="2"/>
        <v>118</v>
      </c>
      <c r="F28" s="12">
        <f t="shared" si="2"/>
        <v>72</v>
      </c>
      <c r="G28" s="12">
        <f t="shared" si="2"/>
        <v>38</v>
      </c>
      <c r="H28" s="12">
        <f t="shared" si="2"/>
        <v>433</v>
      </c>
      <c r="I28" s="12">
        <f t="shared" si="2"/>
        <v>236</v>
      </c>
      <c r="J28" s="12">
        <f t="shared" si="2"/>
        <v>114</v>
      </c>
      <c r="K28" s="12">
        <f t="shared" si="2"/>
        <v>52</v>
      </c>
      <c r="L28" s="12">
        <f t="shared" si="2"/>
        <v>31</v>
      </c>
      <c r="M28" s="15">
        <f t="shared" si="1"/>
        <v>-0.12348178137651822</v>
      </c>
      <c r="N28" s="15">
        <f t="shared" si="0"/>
        <v>-0.11278195488721804</v>
      </c>
      <c r="O28" s="15">
        <f t="shared" si="0"/>
        <v>-3.3898305084745763E-2</v>
      </c>
      <c r="P28" s="15">
        <f t="shared" si="0"/>
        <v>-0.27777777777777779</v>
      </c>
      <c r="Q28" s="15">
        <f t="shared" si="0"/>
        <v>-0.18421052631578946</v>
      </c>
    </row>
    <row r="29" spans="2:17" x14ac:dyDescent="0.2">
      <c r="C29" s="20"/>
      <c r="D29" s="20"/>
      <c r="E29" s="20"/>
      <c r="F29" s="20"/>
      <c r="G29" s="20"/>
      <c r="H29" s="20"/>
      <c r="I29" s="20"/>
      <c r="J29" s="20"/>
      <c r="K29" s="20"/>
      <c r="L29" s="20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8:Z54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9.125" bestFit="1" customWidth="1"/>
    <col min="4" max="4" width="10.75" bestFit="1" customWidth="1"/>
    <col min="5" max="5" width="12.625" bestFit="1" customWidth="1"/>
    <col min="6" max="6" width="9.625" bestFit="1" customWidth="1"/>
    <col min="7" max="8" width="10.75" customWidth="1"/>
    <col min="9" max="9" width="12.375" customWidth="1"/>
    <col min="10" max="10" width="10.75" customWidth="1"/>
    <col min="11" max="11" width="9.125" bestFit="1" customWidth="1"/>
    <col min="12" max="12" width="10.75" bestFit="1" customWidth="1"/>
    <col min="13" max="13" width="12.625" bestFit="1" customWidth="1"/>
    <col min="14" max="14" width="9.625" bestFit="1" customWidth="1"/>
    <col min="15" max="15" width="8.625" customWidth="1"/>
    <col min="16" max="16" width="10.75" bestFit="1" customWidth="1"/>
    <col min="17" max="17" width="12.625" bestFit="1" customWidth="1"/>
    <col min="18" max="18" width="8" bestFit="1" customWidth="1"/>
    <col min="19" max="19" width="8.625" customWidth="1"/>
    <col min="20" max="20" width="10.75" bestFit="1" customWidth="1"/>
    <col min="21" max="21" width="12.625" bestFit="1" customWidth="1"/>
    <col min="22" max="22" width="8" bestFit="1" customWidth="1"/>
    <col min="23" max="23" width="8.625" customWidth="1"/>
    <col min="24" max="24" width="10.75" bestFit="1" customWidth="1"/>
    <col min="25" max="25" width="12.625" bestFit="1" customWidth="1"/>
    <col min="26" max="26" width="8" bestFit="1" customWidth="1"/>
  </cols>
  <sheetData>
    <row r="8" spans="2:26" ht="14.25" customHeight="1" x14ac:dyDescent="0.2"/>
    <row r="9" spans="2:26" ht="44.25" customHeight="1" thickBot="1" x14ac:dyDescent="0.25">
      <c r="B9" s="55"/>
      <c r="C9" s="51">
        <v>2022</v>
      </c>
      <c r="D9" s="51"/>
      <c r="E9" s="51"/>
      <c r="F9" s="51"/>
      <c r="G9" s="51"/>
      <c r="H9" s="51"/>
      <c r="I9" s="51"/>
      <c r="J9" s="32"/>
      <c r="K9" s="50">
        <v>2023</v>
      </c>
      <c r="L9" s="51"/>
      <c r="M9" s="51"/>
      <c r="N9" s="51"/>
      <c r="O9" s="51"/>
      <c r="P9" s="51"/>
      <c r="Q9" s="51"/>
      <c r="R9" s="32"/>
      <c r="S9" s="33">
        <v>2022</v>
      </c>
      <c r="T9" s="33"/>
      <c r="U9" s="33"/>
      <c r="V9" s="33"/>
      <c r="W9" s="33">
        <v>2023</v>
      </c>
      <c r="X9" s="33"/>
      <c r="Y9" s="33"/>
      <c r="Z9" s="33"/>
    </row>
    <row r="10" spans="2:26" ht="44.25" customHeight="1" thickBot="1" x14ac:dyDescent="0.25">
      <c r="B10" s="55"/>
      <c r="C10" s="54" t="s">
        <v>96</v>
      </c>
      <c r="D10" s="53"/>
      <c r="E10" s="53"/>
      <c r="F10" s="53"/>
      <c r="G10" s="53" t="s">
        <v>97</v>
      </c>
      <c r="H10" s="53"/>
      <c r="I10" s="53"/>
      <c r="J10" s="53"/>
      <c r="K10" s="53" t="s">
        <v>96</v>
      </c>
      <c r="L10" s="53"/>
      <c r="M10" s="53"/>
      <c r="N10" s="53"/>
      <c r="O10" s="53" t="s">
        <v>97</v>
      </c>
      <c r="P10" s="53"/>
      <c r="Q10" s="53"/>
      <c r="R10" s="53"/>
      <c r="S10" s="53" t="s">
        <v>98</v>
      </c>
      <c r="T10" s="53"/>
      <c r="U10" s="53"/>
      <c r="V10" s="53"/>
      <c r="W10" s="53"/>
      <c r="X10" s="53"/>
      <c r="Y10" s="53"/>
      <c r="Z10" s="53"/>
    </row>
    <row r="11" spans="2:26" ht="44.25" customHeight="1" thickBot="1" x14ac:dyDescent="0.25">
      <c r="B11" s="55"/>
      <c r="C11" s="10" t="s">
        <v>33</v>
      </c>
      <c r="D11" s="10" t="s">
        <v>93</v>
      </c>
      <c r="E11" s="10" t="s">
        <v>94</v>
      </c>
      <c r="F11" s="10" t="s">
        <v>95</v>
      </c>
      <c r="G11" s="10" t="s">
        <v>33</v>
      </c>
      <c r="H11" s="10" t="s">
        <v>93</v>
      </c>
      <c r="I11" s="10" t="s">
        <v>94</v>
      </c>
      <c r="J11" s="10" t="s">
        <v>95</v>
      </c>
      <c r="K11" s="10" t="s">
        <v>33</v>
      </c>
      <c r="L11" s="10" t="s">
        <v>93</v>
      </c>
      <c r="M11" s="10" t="s">
        <v>94</v>
      </c>
      <c r="N11" s="10" t="s">
        <v>95</v>
      </c>
      <c r="O11" s="10" t="s">
        <v>33</v>
      </c>
      <c r="P11" s="10" t="s">
        <v>93</v>
      </c>
      <c r="Q11" s="10" t="s">
        <v>94</v>
      </c>
      <c r="R11" s="10" t="s">
        <v>95</v>
      </c>
      <c r="S11" s="10" t="s">
        <v>33</v>
      </c>
      <c r="T11" s="10" t="s">
        <v>93</v>
      </c>
      <c r="U11" s="10" t="s">
        <v>94</v>
      </c>
      <c r="V11" s="10" t="s">
        <v>95</v>
      </c>
      <c r="W11" s="10" t="s">
        <v>33</v>
      </c>
      <c r="X11" s="10" t="s">
        <v>93</v>
      </c>
      <c r="Y11" s="10" t="s">
        <v>94</v>
      </c>
      <c r="Z11" s="10" t="s">
        <v>95</v>
      </c>
    </row>
    <row r="12" spans="2:26" ht="20.100000000000001" customHeight="1" thickBot="1" x14ac:dyDescent="0.25">
      <c r="B12" s="5" t="s">
        <v>2</v>
      </c>
      <c r="C12" s="23">
        <v>83</v>
      </c>
      <c r="D12" s="23">
        <v>45</v>
      </c>
      <c r="E12" s="23">
        <v>22</v>
      </c>
      <c r="F12" s="23">
        <v>16</v>
      </c>
      <c r="G12" s="23">
        <v>23</v>
      </c>
      <c r="H12" s="23">
        <v>15</v>
      </c>
      <c r="I12" s="23">
        <v>6</v>
      </c>
      <c r="J12" s="23">
        <v>2</v>
      </c>
      <c r="K12" s="23">
        <v>74</v>
      </c>
      <c r="L12" s="23">
        <v>48</v>
      </c>
      <c r="M12" s="23">
        <v>21</v>
      </c>
      <c r="N12" s="23">
        <v>5</v>
      </c>
      <c r="O12" s="23">
        <v>9</v>
      </c>
      <c r="P12" s="23">
        <v>9</v>
      </c>
      <c r="Q12" s="23">
        <v>0</v>
      </c>
      <c r="R12" s="23">
        <v>0</v>
      </c>
      <c r="S12" s="23">
        <f>SUM(T12:V12)</f>
        <v>106</v>
      </c>
      <c r="T12" s="23">
        <f>SUM(D12,H12)</f>
        <v>60</v>
      </c>
      <c r="U12" s="23">
        <f t="shared" ref="U12:V12" si="0">SUM(E12,I12)</f>
        <v>28</v>
      </c>
      <c r="V12" s="23">
        <f t="shared" si="0"/>
        <v>18</v>
      </c>
      <c r="W12" s="23">
        <f>SUM(X12:Z12)</f>
        <v>83</v>
      </c>
      <c r="X12" s="23">
        <f>SUM(L12,P12)</f>
        <v>57</v>
      </c>
      <c r="Y12" s="23">
        <f t="shared" ref="Y12:Z12" si="1">SUM(M12,Q12)</f>
        <v>21</v>
      </c>
      <c r="Z12" s="23">
        <f t="shared" si="1"/>
        <v>5</v>
      </c>
    </row>
    <row r="13" spans="2:26" ht="20.100000000000001" customHeight="1" thickBot="1" x14ac:dyDescent="0.25">
      <c r="B13" s="6" t="s">
        <v>3</v>
      </c>
      <c r="C13" s="23">
        <v>5</v>
      </c>
      <c r="D13" s="23">
        <v>4</v>
      </c>
      <c r="E13" s="23">
        <v>0</v>
      </c>
      <c r="F13" s="23">
        <v>1</v>
      </c>
      <c r="G13" s="23">
        <v>3</v>
      </c>
      <c r="H13" s="23">
        <v>3</v>
      </c>
      <c r="I13" s="23">
        <v>0</v>
      </c>
      <c r="J13" s="23">
        <v>0</v>
      </c>
      <c r="K13" s="23">
        <v>13</v>
      </c>
      <c r="L13" s="23">
        <v>11</v>
      </c>
      <c r="M13" s="23">
        <v>2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f t="shared" ref="S13:S28" si="2">SUM(T13:V13)</f>
        <v>8</v>
      </c>
      <c r="T13" s="23">
        <f t="shared" ref="T13:T28" si="3">SUM(D13,H13)</f>
        <v>7</v>
      </c>
      <c r="U13" s="23">
        <f t="shared" ref="U13:U28" si="4">SUM(E13,I13)</f>
        <v>0</v>
      </c>
      <c r="V13" s="23">
        <f t="shared" ref="V13:V28" si="5">SUM(F13,J13)</f>
        <v>1</v>
      </c>
      <c r="W13" s="23">
        <f t="shared" ref="W13:W28" si="6">SUM(X13:Z13)</f>
        <v>13</v>
      </c>
      <c r="X13" s="23">
        <f t="shared" ref="X13:X28" si="7">SUM(L13,P13)</f>
        <v>11</v>
      </c>
      <c r="Y13" s="23">
        <f t="shared" ref="Y13:Y28" si="8">SUM(M13,Q13)</f>
        <v>2</v>
      </c>
      <c r="Z13" s="23">
        <f t="shared" ref="Z13:Z28" si="9">SUM(N13,R13)</f>
        <v>0</v>
      </c>
    </row>
    <row r="14" spans="2:26" ht="20.100000000000001" customHeight="1" thickBot="1" x14ac:dyDescent="0.25">
      <c r="B14" s="6" t="s">
        <v>4</v>
      </c>
      <c r="C14" s="23">
        <v>11</v>
      </c>
      <c r="D14" s="23">
        <v>7</v>
      </c>
      <c r="E14" s="23">
        <v>3</v>
      </c>
      <c r="F14" s="23">
        <v>1</v>
      </c>
      <c r="G14" s="23">
        <v>2</v>
      </c>
      <c r="H14" s="23">
        <v>1</v>
      </c>
      <c r="I14" s="23">
        <v>1</v>
      </c>
      <c r="J14" s="23">
        <v>0</v>
      </c>
      <c r="K14" s="23">
        <v>13</v>
      </c>
      <c r="L14" s="23">
        <v>9</v>
      </c>
      <c r="M14" s="23">
        <v>4</v>
      </c>
      <c r="N14" s="23">
        <v>0</v>
      </c>
      <c r="O14" s="23">
        <v>1</v>
      </c>
      <c r="P14" s="23">
        <v>0</v>
      </c>
      <c r="Q14" s="23">
        <v>1</v>
      </c>
      <c r="R14" s="23">
        <v>0</v>
      </c>
      <c r="S14" s="23">
        <f t="shared" si="2"/>
        <v>13</v>
      </c>
      <c r="T14" s="23">
        <f t="shared" si="3"/>
        <v>8</v>
      </c>
      <c r="U14" s="23">
        <f t="shared" si="4"/>
        <v>4</v>
      </c>
      <c r="V14" s="23">
        <f t="shared" si="5"/>
        <v>1</v>
      </c>
      <c r="W14" s="23">
        <f t="shared" si="6"/>
        <v>14</v>
      </c>
      <c r="X14" s="23">
        <f t="shared" si="7"/>
        <v>9</v>
      </c>
      <c r="Y14" s="23">
        <f t="shared" si="8"/>
        <v>5</v>
      </c>
      <c r="Z14" s="23">
        <f t="shared" si="9"/>
        <v>0</v>
      </c>
    </row>
    <row r="15" spans="2:26" ht="20.100000000000001" customHeight="1" thickBot="1" x14ac:dyDescent="0.25">
      <c r="B15" s="6" t="s">
        <v>5</v>
      </c>
      <c r="C15" s="23">
        <v>1</v>
      </c>
      <c r="D15" s="23">
        <v>1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2</v>
      </c>
      <c r="L15" s="23">
        <v>2</v>
      </c>
      <c r="M15" s="23">
        <v>0</v>
      </c>
      <c r="N15" s="23">
        <v>0</v>
      </c>
      <c r="O15" s="23">
        <v>1</v>
      </c>
      <c r="P15" s="23">
        <v>1</v>
      </c>
      <c r="Q15" s="23">
        <v>0</v>
      </c>
      <c r="R15" s="23">
        <v>0</v>
      </c>
      <c r="S15" s="23">
        <f t="shared" si="2"/>
        <v>1</v>
      </c>
      <c r="T15" s="23">
        <f t="shared" si="3"/>
        <v>1</v>
      </c>
      <c r="U15" s="23">
        <f t="shared" si="4"/>
        <v>0</v>
      </c>
      <c r="V15" s="23">
        <f t="shared" si="5"/>
        <v>0</v>
      </c>
      <c r="W15" s="23">
        <f t="shared" si="6"/>
        <v>3</v>
      </c>
      <c r="X15" s="23">
        <f t="shared" si="7"/>
        <v>3</v>
      </c>
      <c r="Y15" s="23">
        <f t="shared" si="8"/>
        <v>0</v>
      </c>
      <c r="Z15" s="23">
        <f t="shared" si="9"/>
        <v>0</v>
      </c>
    </row>
    <row r="16" spans="2:26" ht="20.100000000000001" customHeight="1" thickBot="1" x14ac:dyDescent="0.25">
      <c r="B16" s="6" t="s">
        <v>6</v>
      </c>
      <c r="C16" s="23">
        <v>10</v>
      </c>
      <c r="D16" s="23">
        <v>2</v>
      </c>
      <c r="E16" s="23">
        <v>3</v>
      </c>
      <c r="F16" s="23">
        <v>5</v>
      </c>
      <c r="G16" s="23">
        <v>1</v>
      </c>
      <c r="H16" s="23">
        <v>1</v>
      </c>
      <c r="I16" s="23">
        <v>0</v>
      </c>
      <c r="J16" s="23">
        <v>0</v>
      </c>
      <c r="K16" s="23">
        <v>11</v>
      </c>
      <c r="L16" s="23">
        <v>3</v>
      </c>
      <c r="M16" s="23">
        <v>5</v>
      </c>
      <c r="N16" s="23">
        <v>3</v>
      </c>
      <c r="O16" s="23">
        <v>1</v>
      </c>
      <c r="P16" s="23">
        <v>1</v>
      </c>
      <c r="Q16" s="23">
        <v>0</v>
      </c>
      <c r="R16" s="23">
        <v>0</v>
      </c>
      <c r="S16" s="23">
        <f t="shared" si="2"/>
        <v>11</v>
      </c>
      <c r="T16" s="23">
        <f t="shared" si="3"/>
        <v>3</v>
      </c>
      <c r="U16" s="23">
        <f t="shared" si="4"/>
        <v>3</v>
      </c>
      <c r="V16" s="23">
        <f t="shared" si="5"/>
        <v>5</v>
      </c>
      <c r="W16" s="23">
        <f t="shared" si="6"/>
        <v>12</v>
      </c>
      <c r="X16" s="23">
        <f t="shared" si="7"/>
        <v>4</v>
      </c>
      <c r="Y16" s="23">
        <f t="shared" si="8"/>
        <v>5</v>
      </c>
      <c r="Z16" s="23">
        <f t="shared" si="9"/>
        <v>3</v>
      </c>
    </row>
    <row r="17" spans="2:26" ht="20.100000000000001" customHeight="1" thickBot="1" x14ac:dyDescent="0.25">
      <c r="B17" s="6" t="s">
        <v>7</v>
      </c>
      <c r="C17" s="23">
        <v>2</v>
      </c>
      <c r="D17" s="23">
        <v>1</v>
      </c>
      <c r="E17" s="23">
        <v>0</v>
      </c>
      <c r="F17" s="23">
        <v>1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f t="shared" si="2"/>
        <v>2</v>
      </c>
      <c r="T17" s="23">
        <f t="shared" si="3"/>
        <v>1</v>
      </c>
      <c r="U17" s="23">
        <f t="shared" si="4"/>
        <v>0</v>
      </c>
      <c r="V17" s="23">
        <f t="shared" si="5"/>
        <v>1</v>
      </c>
      <c r="W17" s="23">
        <f t="shared" si="6"/>
        <v>0</v>
      </c>
      <c r="X17" s="23">
        <f t="shared" si="7"/>
        <v>0</v>
      </c>
      <c r="Y17" s="23">
        <f t="shared" si="8"/>
        <v>0</v>
      </c>
      <c r="Z17" s="23">
        <f t="shared" si="9"/>
        <v>0</v>
      </c>
    </row>
    <row r="18" spans="2:26" ht="20.100000000000001" customHeight="1" thickBot="1" x14ac:dyDescent="0.25">
      <c r="B18" s="6" t="s">
        <v>8</v>
      </c>
      <c r="C18" s="23">
        <v>11</v>
      </c>
      <c r="D18" s="23">
        <v>7</v>
      </c>
      <c r="E18" s="23">
        <v>3</v>
      </c>
      <c r="F18" s="23">
        <v>1</v>
      </c>
      <c r="G18" s="23">
        <v>1</v>
      </c>
      <c r="H18" s="23">
        <v>1</v>
      </c>
      <c r="I18" s="23">
        <v>0</v>
      </c>
      <c r="J18" s="23">
        <v>0</v>
      </c>
      <c r="K18" s="23">
        <v>5</v>
      </c>
      <c r="L18" s="23">
        <v>2</v>
      </c>
      <c r="M18" s="23">
        <v>1</v>
      </c>
      <c r="N18" s="23">
        <v>2</v>
      </c>
      <c r="O18" s="23">
        <v>3</v>
      </c>
      <c r="P18" s="23">
        <v>3</v>
      </c>
      <c r="Q18" s="23">
        <v>0</v>
      </c>
      <c r="R18" s="23">
        <v>0</v>
      </c>
      <c r="S18" s="23">
        <f t="shared" si="2"/>
        <v>12</v>
      </c>
      <c r="T18" s="23">
        <f t="shared" si="3"/>
        <v>8</v>
      </c>
      <c r="U18" s="23">
        <f t="shared" si="4"/>
        <v>3</v>
      </c>
      <c r="V18" s="23">
        <f t="shared" si="5"/>
        <v>1</v>
      </c>
      <c r="W18" s="23">
        <f t="shared" si="6"/>
        <v>8</v>
      </c>
      <c r="X18" s="23">
        <f t="shared" si="7"/>
        <v>5</v>
      </c>
      <c r="Y18" s="23">
        <f t="shared" si="8"/>
        <v>1</v>
      </c>
      <c r="Z18" s="23">
        <f t="shared" si="9"/>
        <v>2</v>
      </c>
    </row>
    <row r="19" spans="2:26" ht="20.100000000000001" customHeight="1" thickBot="1" x14ac:dyDescent="0.25">
      <c r="B19" s="6" t="s">
        <v>9</v>
      </c>
      <c r="C19" s="23">
        <v>10</v>
      </c>
      <c r="D19" s="23">
        <v>5</v>
      </c>
      <c r="E19" s="23">
        <v>0</v>
      </c>
      <c r="F19" s="23">
        <v>5</v>
      </c>
      <c r="G19" s="23">
        <v>1</v>
      </c>
      <c r="H19" s="23">
        <v>0</v>
      </c>
      <c r="I19" s="23">
        <v>1</v>
      </c>
      <c r="J19" s="23">
        <v>0</v>
      </c>
      <c r="K19" s="23">
        <v>11</v>
      </c>
      <c r="L19" s="23">
        <v>3</v>
      </c>
      <c r="M19" s="23">
        <v>5</v>
      </c>
      <c r="N19" s="23">
        <v>3</v>
      </c>
      <c r="O19" s="23">
        <v>3</v>
      </c>
      <c r="P19" s="23">
        <v>2</v>
      </c>
      <c r="Q19" s="23">
        <v>1</v>
      </c>
      <c r="R19" s="23">
        <v>0</v>
      </c>
      <c r="S19" s="23">
        <f t="shared" si="2"/>
        <v>11</v>
      </c>
      <c r="T19" s="23">
        <f t="shared" si="3"/>
        <v>5</v>
      </c>
      <c r="U19" s="23">
        <f t="shared" si="4"/>
        <v>1</v>
      </c>
      <c r="V19" s="23">
        <f t="shared" si="5"/>
        <v>5</v>
      </c>
      <c r="W19" s="23">
        <f t="shared" si="6"/>
        <v>14</v>
      </c>
      <c r="X19" s="23">
        <f t="shared" si="7"/>
        <v>5</v>
      </c>
      <c r="Y19" s="23">
        <f t="shared" si="8"/>
        <v>6</v>
      </c>
      <c r="Z19" s="23">
        <f t="shared" si="9"/>
        <v>3</v>
      </c>
    </row>
    <row r="20" spans="2:26" ht="20.100000000000001" customHeight="1" thickBot="1" x14ac:dyDescent="0.25">
      <c r="B20" s="6" t="s">
        <v>10</v>
      </c>
      <c r="C20" s="23">
        <v>87</v>
      </c>
      <c r="D20" s="23">
        <v>43</v>
      </c>
      <c r="E20" s="23">
        <v>10</v>
      </c>
      <c r="F20" s="23">
        <v>34</v>
      </c>
      <c r="G20" s="23">
        <v>29</v>
      </c>
      <c r="H20" s="23">
        <v>25</v>
      </c>
      <c r="I20" s="23">
        <v>4</v>
      </c>
      <c r="J20" s="23">
        <v>0</v>
      </c>
      <c r="K20" s="23">
        <v>63</v>
      </c>
      <c r="L20" s="23">
        <v>33</v>
      </c>
      <c r="M20" s="23">
        <v>4</v>
      </c>
      <c r="N20" s="23">
        <v>26</v>
      </c>
      <c r="O20" s="23">
        <v>22</v>
      </c>
      <c r="P20" s="23">
        <v>17</v>
      </c>
      <c r="Q20" s="23">
        <v>5</v>
      </c>
      <c r="R20" s="23">
        <v>0</v>
      </c>
      <c r="S20" s="23">
        <f t="shared" si="2"/>
        <v>116</v>
      </c>
      <c r="T20" s="23">
        <f t="shared" si="3"/>
        <v>68</v>
      </c>
      <c r="U20" s="23">
        <f t="shared" si="4"/>
        <v>14</v>
      </c>
      <c r="V20" s="23">
        <f t="shared" si="5"/>
        <v>34</v>
      </c>
      <c r="W20" s="23">
        <f t="shared" si="6"/>
        <v>85</v>
      </c>
      <c r="X20" s="23">
        <f t="shared" si="7"/>
        <v>50</v>
      </c>
      <c r="Y20" s="23">
        <f t="shared" si="8"/>
        <v>9</v>
      </c>
      <c r="Z20" s="23">
        <f t="shared" si="9"/>
        <v>26</v>
      </c>
    </row>
    <row r="21" spans="2:26" ht="20.100000000000001" customHeight="1" thickBot="1" x14ac:dyDescent="0.25">
      <c r="B21" s="6" t="s">
        <v>11</v>
      </c>
      <c r="C21" s="23">
        <v>56</v>
      </c>
      <c r="D21" s="23">
        <v>33</v>
      </c>
      <c r="E21" s="23">
        <v>9</v>
      </c>
      <c r="F21" s="23">
        <v>14</v>
      </c>
      <c r="G21" s="23">
        <v>15</v>
      </c>
      <c r="H21" s="23">
        <v>9</v>
      </c>
      <c r="I21" s="23">
        <v>5</v>
      </c>
      <c r="J21" s="23">
        <v>1</v>
      </c>
      <c r="K21" s="23">
        <v>42</v>
      </c>
      <c r="L21" s="23">
        <v>33</v>
      </c>
      <c r="M21" s="23">
        <v>3</v>
      </c>
      <c r="N21" s="23">
        <v>6</v>
      </c>
      <c r="O21" s="23">
        <v>14</v>
      </c>
      <c r="P21" s="23">
        <v>12</v>
      </c>
      <c r="Q21" s="23">
        <v>2</v>
      </c>
      <c r="R21" s="23">
        <v>0</v>
      </c>
      <c r="S21" s="23">
        <f t="shared" si="2"/>
        <v>71</v>
      </c>
      <c r="T21" s="23">
        <f t="shared" si="3"/>
        <v>42</v>
      </c>
      <c r="U21" s="23">
        <f t="shared" si="4"/>
        <v>14</v>
      </c>
      <c r="V21" s="23">
        <f t="shared" si="5"/>
        <v>15</v>
      </c>
      <c r="W21" s="23">
        <f t="shared" si="6"/>
        <v>56</v>
      </c>
      <c r="X21" s="23">
        <f t="shared" si="7"/>
        <v>45</v>
      </c>
      <c r="Y21" s="23">
        <f t="shared" si="8"/>
        <v>5</v>
      </c>
      <c r="Z21" s="23">
        <f t="shared" si="9"/>
        <v>6</v>
      </c>
    </row>
    <row r="22" spans="2:26" ht="20.100000000000001" customHeight="1" thickBot="1" x14ac:dyDescent="0.25">
      <c r="B22" s="6" t="s">
        <v>12</v>
      </c>
      <c r="C22" s="23">
        <v>4</v>
      </c>
      <c r="D22" s="23">
        <v>3</v>
      </c>
      <c r="E22" s="23">
        <v>0</v>
      </c>
      <c r="F22" s="23">
        <v>1</v>
      </c>
      <c r="G22" s="23">
        <v>0</v>
      </c>
      <c r="H22" s="23">
        <v>0</v>
      </c>
      <c r="I22" s="23">
        <v>0</v>
      </c>
      <c r="J22" s="23">
        <v>0</v>
      </c>
      <c r="K22" s="23">
        <v>8</v>
      </c>
      <c r="L22" s="23">
        <v>7</v>
      </c>
      <c r="M22" s="23">
        <v>1</v>
      </c>
      <c r="N22" s="23">
        <v>0</v>
      </c>
      <c r="O22" s="23">
        <v>2</v>
      </c>
      <c r="P22" s="23">
        <v>2</v>
      </c>
      <c r="Q22" s="23">
        <v>0</v>
      </c>
      <c r="R22" s="23">
        <v>0</v>
      </c>
      <c r="S22" s="23">
        <f t="shared" si="2"/>
        <v>4</v>
      </c>
      <c r="T22" s="23">
        <f t="shared" si="3"/>
        <v>3</v>
      </c>
      <c r="U22" s="23">
        <f t="shared" si="4"/>
        <v>0</v>
      </c>
      <c r="V22" s="23">
        <f t="shared" si="5"/>
        <v>1</v>
      </c>
      <c r="W22" s="23">
        <f t="shared" si="6"/>
        <v>10</v>
      </c>
      <c r="X22" s="23">
        <f t="shared" si="7"/>
        <v>9</v>
      </c>
      <c r="Y22" s="23">
        <f t="shared" si="8"/>
        <v>1</v>
      </c>
      <c r="Z22" s="23">
        <f t="shared" si="9"/>
        <v>0</v>
      </c>
    </row>
    <row r="23" spans="2:26" ht="20.100000000000001" customHeight="1" thickBot="1" x14ac:dyDescent="0.25">
      <c r="B23" s="6" t="s">
        <v>13</v>
      </c>
      <c r="C23" s="23">
        <v>8</v>
      </c>
      <c r="D23" s="23">
        <v>5</v>
      </c>
      <c r="E23" s="23">
        <v>2</v>
      </c>
      <c r="F23" s="23">
        <v>1</v>
      </c>
      <c r="G23" s="23">
        <v>3</v>
      </c>
      <c r="H23" s="23">
        <v>3</v>
      </c>
      <c r="I23" s="23">
        <v>0</v>
      </c>
      <c r="J23" s="23">
        <v>0</v>
      </c>
      <c r="K23" s="23">
        <v>12</v>
      </c>
      <c r="L23" s="23">
        <v>9</v>
      </c>
      <c r="M23" s="23">
        <v>2</v>
      </c>
      <c r="N23" s="23">
        <v>1</v>
      </c>
      <c r="O23" s="23">
        <v>3</v>
      </c>
      <c r="P23" s="23">
        <v>3</v>
      </c>
      <c r="Q23" s="23">
        <v>0</v>
      </c>
      <c r="R23" s="23">
        <v>0</v>
      </c>
      <c r="S23" s="23">
        <f t="shared" si="2"/>
        <v>11</v>
      </c>
      <c r="T23" s="23">
        <f t="shared" si="3"/>
        <v>8</v>
      </c>
      <c r="U23" s="23">
        <f t="shared" si="4"/>
        <v>2</v>
      </c>
      <c r="V23" s="23">
        <f t="shared" si="5"/>
        <v>1</v>
      </c>
      <c r="W23" s="23">
        <f t="shared" si="6"/>
        <v>15</v>
      </c>
      <c r="X23" s="23">
        <f t="shared" si="7"/>
        <v>12</v>
      </c>
      <c r="Y23" s="23">
        <f t="shared" si="8"/>
        <v>2</v>
      </c>
      <c r="Z23" s="23">
        <f t="shared" si="9"/>
        <v>1</v>
      </c>
    </row>
    <row r="24" spans="2:26" ht="20.100000000000001" customHeight="1" thickBot="1" x14ac:dyDescent="0.25">
      <c r="B24" s="6" t="s">
        <v>14</v>
      </c>
      <c r="C24" s="23">
        <v>44</v>
      </c>
      <c r="D24" s="23">
        <v>34</v>
      </c>
      <c r="E24" s="23">
        <v>6</v>
      </c>
      <c r="F24" s="23">
        <v>4</v>
      </c>
      <c r="G24" s="23">
        <v>18</v>
      </c>
      <c r="H24" s="23">
        <v>16</v>
      </c>
      <c r="I24" s="23">
        <v>2</v>
      </c>
      <c r="J24" s="23">
        <v>0</v>
      </c>
      <c r="K24" s="23">
        <v>54</v>
      </c>
      <c r="L24" s="23">
        <v>34</v>
      </c>
      <c r="M24" s="23">
        <v>9</v>
      </c>
      <c r="N24" s="23">
        <v>11</v>
      </c>
      <c r="O24" s="23">
        <v>16</v>
      </c>
      <c r="P24" s="23">
        <v>14</v>
      </c>
      <c r="Q24" s="23">
        <v>2</v>
      </c>
      <c r="R24" s="23">
        <v>0</v>
      </c>
      <c r="S24" s="23">
        <f t="shared" si="2"/>
        <v>62</v>
      </c>
      <c r="T24" s="23">
        <f t="shared" si="3"/>
        <v>50</v>
      </c>
      <c r="U24" s="23">
        <f t="shared" si="4"/>
        <v>8</v>
      </c>
      <c r="V24" s="23">
        <f t="shared" si="5"/>
        <v>4</v>
      </c>
      <c r="W24" s="23">
        <f t="shared" si="6"/>
        <v>70</v>
      </c>
      <c r="X24" s="23">
        <f t="shared" si="7"/>
        <v>48</v>
      </c>
      <c r="Y24" s="23">
        <f t="shared" si="8"/>
        <v>11</v>
      </c>
      <c r="Z24" s="23">
        <f t="shared" si="9"/>
        <v>11</v>
      </c>
    </row>
    <row r="25" spans="2:26" ht="20.100000000000001" customHeight="1" thickBot="1" x14ac:dyDescent="0.25">
      <c r="B25" s="6" t="s">
        <v>15</v>
      </c>
      <c r="C25" s="23">
        <v>13</v>
      </c>
      <c r="D25" s="23">
        <v>10</v>
      </c>
      <c r="E25" s="23">
        <v>0</v>
      </c>
      <c r="F25" s="23">
        <v>3</v>
      </c>
      <c r="G25" s="23">
        <v>2</v>
      </c>
      <c r="H25" s="23">
        <v>2</v>
      </c>
      <c r="I25" s="23">
        <v>0</v>
      </c>
      <c r="J25" s="23">
        <v>0</v>
      </c>
      <c r="K25" s="23">
        <v>10</v>
      </c>
      <c r="L25" s="23">
        <v>10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f t="shared" si="2"/>
        <v>15</v>
      </c>
      <c r="T25" s="23">
        <f t="shared" si="3"/>
        <v>12</v>
      </c>
      <c r="U25" s="23">
        <f t="shared" si="4"/>
        <v>0</v>
      </c>
      <c r="V25" s="23">
        <f t="shared" si="5"/>
        <v>3</v>
      </c>
      <c r="W25" s="23">
        <f t="shared" si="6"/>
        <v>10</v>
      </c>
      <c r="X25" s="23">
        <f t="shared" si="7"/>
        <v>10</v>
      </c>
      <c r="Y25" s="23">
        <f t="shared" si="8"/>
        <v>0</v>
      </c>
      <c r="Z25" s="23">
        <f t="shared" si="9"/>
        <v>0</v>
      </c>
    </row>
    <row r="26" spans="2:26" ht="20.100000000000001" customHeight="1" thickBot="1" x14ac:dyDescent="0.25">
      <c r="B26" s="6" t="s">
        <v>16</v>
      </c>
      <c r="C26" s="23">
        <v>5</v>
      </c>
      <c r="D26" s="23">
        <v>4</v>
      </c>
      <c r="E26" s="23">
        <v>1</v>
      </c>
      <c r="F26" s="23">
        <v>0</v>
      </c>
      <c r="G26" s="23">
        <v>3</v>
      </c>
      <c r="H26" s="23">
        <v>3</v>
      </c>
      <c r="I26" s="23">
        <v>0</v>
      </c>
      <c r="J26" s="23">
        <v>0</v>
      </c>
      <c r="K26" s="23">
        <v>5</v>
      </c>
      <c r="L26" s="23">
        <v>3</v>
      </c>
      <c r="M26" s="23">
        <v>2</v>
      </c>
      <c r="N26" s="23">
        <v>0</v>
      </c>
      <c r="O26" s="23">
        <v>1</v>
      </c>
      <c r="P26" s="23">
        <v>0</v>
      </c>
      <c r="Q26" s="23">
        <v>1</v>
      </c>
      <c r="R26" s="23">
        <v>0</v>
      </c>
      <c r="S26" s="23">
        <f t="shared" si="2"/>
        <v>8</v>
      </c>
      <c r="T26" s="23">
        <f t="shared" si="3"/>
        <v>7</v>
      </c>
      <c r="U26" s="23">
        <f t="shared" si="4"/>
        <v>1</v>
      </c>
      <c r="V26" s="23">
        <f t="shared" si="5"/>
        <v>0</v>
      </c>
      <c r="W26" s="23">
        <f t="shared" si="6"/>
        <v>6</v>
      </c>
      <c r="X26" s="23">
        <f t="shared" si="7"/>
        <v>3</v>
      </c>
      <c r="Y26" s="23">
        <f t="shared" si="8"/>
        <v>3</v>
      </c>
      <c r="Z26" s="23">
        <f t="shared" si="9"/>
        <v>0</v>
      </c>
    </row>
    <row r="27" spans="2:26" ht="20.100000000000001" customHeight="1" thickBot="1" x14ac:dyDescent="0.25">
      <c r="B27" s="7" t="s">
        <v>17</v>
      </c>
      <c r="C27" s="23">
        <v>24</v>
      </c>
      <c r="D27" s="23">
        <v>17</v>
      </c>
      <c r="E27" s="23">
        <v>6</v>
      </c>
      <c r="F27" s="23">
        <v>1</v>
      </c>
      <c r="G27" s="23">
        <v>2</v>
      </c>
      <c r="H27" s="23">
        <v>2</v>
      </c>
      <c r="I27" s="23">
        <v>0</v>
      </c>
      <c r="J27" s="23">
        <v>0</v>
      </c>
      <c r="K27" s="23">
        <v>27</v>
      </c>
      <c r="L27" s="23">
        <v>22</v>
      </c>
      <c r="M27" s="23">
        <v>5</v>
      </c>
      <c r="N27" s="23">
        <v>0</v>
      </c>
      <c r="O27" s="23">
        <v>6</v>
      </c>
      <c r="P27" s="23">
        <v>6</v>
      </c>
      <c r="Q27" s="23">
        <v>0</v>
      </c>
      <c r="R27" s="23">
        <v>0</v>
      </c>
      <c r="S27" s="23">
        <f t="shared" si="2"/>
        <v>26</v>
      </c>
      <c r="T27" s="23">
        <f t="shared" si="3"/>
        <v>19</v>
      </c>
      <c r="U27" s="23">
        <f t="shared" si="4"/>
        <v>6</v>
      </c>
      <c r="V27" s="23">
        <f t="shared" si="5"/>
        <v>1</v>
      </c>
      <c r="W27" s="23">
        <f t="shared" si="6"/>
        <v>33</v>
      </c>
      <c r="X27" s="23">
        <f t="shared" si="7"/>
        <v>28</v>
      </c>
      <c r="Y27" s="23">
        <f t="shared" si="8"/>
        <v>5</v>
      </c>
      <c r="Z27" s="23">
        <f t="shared" si="9"/>
        <v>0</v>
      </c>
    </row>
    <row r="28" spans="2:26" ht="20.100000000000001" customHeight="1" thickBot="1" x14ac:dyDescent="0.25">
      <c r="B28" s="8" t="s">
        <v>18</v>
      </c>
      <c r="C28" s="23">
        <v>2</v>
      </c>
      <c r="D28" s="23">
        <v>2</v>
      </c>
      <c r="E28" s="23">
        <v>0</v>
      </c>
      <c r="F28" s="23">
        <v>0</v>
      </c>
      <c r="G28" s="23">
        <v>1</v>
      </c>
      <c r="H28" s="23">
        <v>1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f t="shared" si="2"/>
        <v>3</v>
      </c>
      <c r="T28" s="23">
        <f t="shared" si="3"/>
        <v>3</v>
      </c>
      <c r="U28" s="23">
        <f t="shared" si="4"/>
        <v>0</v>
      </c>
      <c r="V28" s="23">
        <f t="shared" si="5"/>
        <v>0</v>
      </c>
      <c r="W28" s="23">
        <f t="shared" si="6"/>
        <v>0</v>
      </c>
      <c r="X28" s="23">
        <f t="shared" si="7"/>
        <v>0</v>
      </c>
      <c r="Y28" s="23">
        <f t="shared" si="8"/>
        <v>0</v>
      </c>
      <c r="Z28" s="23">
        <f t="shared" si="9"/>
        <v>0</v>
      </c>
    </row>
    <row r="29" spans="2:26" ht="20.100000000000001" customHeight="1" thickBot="1" x14ac:dyDescent="0.25">
      <c r="B29" s="9" t="s">
        <v>33</v>
      </c>
      <c r="C29" s="12">
        <f>SUM(C12:C28)</f>
        <v>376</v>
      </c>
      <c r="D29" s="12">
        <f t="shared" ref="D29:R29" si="10">SUM(D12:D28)</f>
        <v>223</v>
      </c>
      <c r="E29" s="12">
        <f t="shared" si="10"/>
        <v>65</v>
      </c>
      <c r="F29" s="12">
        <f t="shared" si="10"/>
        <v>88</v>
      </c>
      <c r="G29" s="12">
        <f t="shared" si="10"/>
        <v>104</v>
      </c>
      <c r="H29" s="12">
        <f t="shared" si="10"/>
        <v>82</v>
      </c>
      <c r="I29" s="12">
        <f t="shared" si="10"/>
        <v>19</v>
      </c>
      <c r="J29" s="12">
        <f t="shared" si="10"/>
        <v>3</v>
      </c>
      <c r="K29" s="12">
        <f t="shared" si="10"/>
        <v>350</v>
      </c>
      <c r="L29" s="12">
        <f t="shared" si="10"/>
        <v>229</v>
      </c>
      <c r="M29" s="12">
        <f t="shared" si="10"/>
        <v>64</v>
      </c>
      <c r="N29" s="12">
        <f t="shared" si="10"/>
        <v>57</v>
      </c>
      <c r="O29" s="12">
        <f t="shared" si="10"/>
        <v>82</v>
      </c>
      <c r="P29" s="12">
        <f t="shared" si="10"/>
        <v>70</v>
      </c>
      <c r="Q29" s="12">
        <f t="shared" si="10"/>
        <v>12</v>
      </c>
      <c r="R29" s="12">
        <f t="shared" si="10"/>
        <v>0</v>
      </c>
      <c r="S29" s="12">
        <f>SUM(S12:S28)</f>
        <v>480</v>
      </c>
      <c r="T29" s="12">
        <f t="shared" ref="T29:Z29" si="11">SUM(T12:T28)</f>
        <v>305</v>
      </c>
      <c r="U29" s="12">
        <f t="shared" si="11"/>
        <v>84</v>
      </c>
      <c r="V29" s="12">
        <f t="shared" si="11"/>
        <v>91</v>
      </c>
      <c r="W29" s="12">
        <f t="shared" si="11"/>
        <v>432</v>
      </c>
      <c r="X29" s="12">
        <f t="shared" si="11"/>
        <v>299</v>
      </c>
      <c r="Y29" s="12">
        <f t="shared" si="11"/>
        <v>76</v>
      </c>
      <c r="Z29" s="12">
        <f t="shared" si="11"/>
        <v>57</v>
      </c>
    </row>
    <row r="30" spans="2:26" x14ac:dyDescent="0.2"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3" spans="2:14" ht="44.25" customHeight="1" thickBot="1" x14ac:dyDescent="0.25">
      <c r="B33" s="18"/>
      <c r="C33" s="33" t="s">
        <v>120</v>
      </c>
      <c r="D33" s="33"/>
      <c r="E33" s="33"/>
      <c r="F33" s="33"/>
      <c r="G33" s="33" t="s">
        <v>120</v>
      </c>
      <c r="H33" s="33"/>
      <c r="I33" s="33"/>
      <c r="J33" s="33"/>
      <c r="K33" s="33" t="s">
        <v>120</v>
      </c>
      <c r="L33" s="33"/>
      <c r="M33" s="33"/>
      <c r="N33" s="33"/>
    </row>
    <row r="34" spans="2:14" ht="44.25" customHeight="1" thickBot="1" x14ac:dyDescent="0.25">
      <c r="B34" s="18"/>
      <c r="C34" s="54" t="s">
        <v>99</v>
      </c>
      <c r="D34" s="53"/>
      <c r="E34" s="53"/>
      <c r="F34" s="53"/>
      <c r="G34" s="54" t="s">
        <v>101</v>
      </c>
      <c r="H34" s="53"/>
      <c r="I34" s="53"/>
      <c r="J34" s="53"/>
      <c r="K34" s="54" t="s">
        <v>100</v>
      </c>
      <c r="L34" s="53"/>
      <c r="M34" s="53"/>
      <c r="N34" s="53"/>
    </row>
    <row r="35" spans="2:14" ht="44.25" customHeight="1" thickBot="1" x14ac:dyDescent="0.25">
      <c r="B35" s="18"/>
      <c r="C35" s="10" t="s">
        <v>33</v>
      </c>
      <c r="D35" s="10" t="s">
        <v>93</v>
      </c>
      <c r="E35" s="10" t="s">
        <v>94</v>
      </c>
      <c r="F35" s="10" t="s">
        <v>95</v>
      </c>
      <c r="G35" s="10" t="s">
        <v>33</v>
      </c>
      <c r="H35" s="10" t="s">
        <v>93</v>
      </c>
      <c r="I35" s="10" t="s">
        <v>94</v>
      </c>
      <c r="J35" s="10" t="s">
        <v>95</v>
      </c>
      <c r="K35" s="10" t="s">
        <v>33</v>
      </c>
      <c r="L35" s="10" t="s">
        <v>93</v>
      </c>
      <c r="M35" s="10" t="s">
        <v>94</v>
      </c>
      <c r="N35" s="10" t="s">
        <v>95</v>
      </c>
    </row>
    <row r="36" spans="2:14" ht="20.100000000000001" customHeight="1" thickBot="1" x14ac:dyDescent="0.25">
      <c r="B36" s="5" t="s">
        <v>2</v>
      </c>
      <c r="C36" s="14">
        <f t="shared" ref="C36:J36" si="12">IF(C12=0,"-",IF(K12=0,"-",(K12-C12)/C12))</f>
        <v>-0.10843373493975904</v>
      </c>
      <c r="D36" s="14">
        <f t="shared" si="12"/>
        <v>6.6666666666666666E-2</v>
      </c>
      <c r="E36" s="14">
        <f t="shared" si="12"/>
        <v>-4.5454545454545456E-2</v>
      </c>
      <c r="F36" s="14">
        <f t="shared" si="12"/>
        <v>-0.6875</v>
      </c>
      <c r="G36" s="14">
        <f t="shared" si="12"/>
        <v>-0.60869565217391308</v>
      </c>
      <c r="H36" s="14">
        <f t="shared" si="12"/>
        <v>-0.4</v>
      </c>
      <c r="I36" s="14" t="str">
        <f t="shared" si="12"/>
        <v>-</v>
      </c>
      <c r="J36" s="14" t="str">
        <f t="shared" si="12"/>
        <v>-</v>
      </c>
      <c r="K36" s="14">
        <f>IF(S12=0,"-",IF(W12=0,"-",(W12-S12)/S12))</f>
        <v>-0.21698113207547171</v>
      </c>
      <c r="L36" s="14">
        <f>IF(T12=0,"-",IF(X12=0,"-",(X12-T12)/T12))</f>
        <v>-0.05</v>
      </c>
      <c r="M36" s="14">
        <f>IF(U12=0,"-",IF(Y12=0,"-",(Y12-U12)/U12))</f>
        <v>-0.25</v>
      </c>
      <c r="N36" s="14">
        <f>IF(V12=0,"-",IF(Z12=0,"-",(Z12-V12)/V12))</f>
        <v>-0.72222222222222221</v>
      </c>
    </row>
    <row r="37" spans="2:14" ht="20.100000000000001" customHeight="1" thickBot="1" x14ac:dyDescent="0.25">
      <c r="B37" s="6" t="s">
        <v>3</v>
      </c>
      <c r="C37" s="14">
        <f t="shared" ref="C37:J37" si="13">IF(C13=0,"-",IF(K13=0,"-",(K13-C13)/C13))</f>
        <v>1.6</v>
      </c>
      <c r="D37" s="14">
        <f t="shared" si="13"/>
        <v>1.75</v>
      </c>
      <c r="E37" s="14" t="str">
        <f t="shared" si="13"/>
        <v>-</v>
      </c>
      <c r="F37" s="14" t="str">
        <f t="shared" si="13"/>
        <v>-</v>
      </c>
      <c r="G37" s="14" t="str">
        <f t="shared" si="13"/>
        <v>-</v>
      </c>
      <c r="H37" s="14" t="str">
        <f t="shared" si="13"/>
        <v>-</v>
      </c>
      <c r="I37" s="14" t="str">
        <f t="shared" si="13"/>
        <v>-</v>
      </c>
      <c r="J37" s="14" t="str">
        <f t="shared" si="13"/>
        <v>-</v>
      </c>
      <c r="K37" s="14">
        <f t="shared" ref="K37:N37" si="14">IF(S13=0,"-",IF(W13=0,"-",(W13-S13)/S13))</f>
        <v>0.625</v>
      </c>
      <c r="L37" s="14">
        <f t="shared" si="14"/>
        <v>0.5714285714285714</v>
      </c>
      <c r="M37" s="14" t="str">
        <f t="shared" si="14"/>
        <v>-</v>
      </c>
      <c r="N37" s="14" t="str">
        <f t="shared" si="14"/>
        <v>-</v>
      </c>
    </row>
    <row r="38" spans="2:14" ht="20.100000000000001" customHeight="1" thickBot="1" x14ac:dyDescent="0.25">
      <c r="B38" s="6" t="s">
        <v>4</v>
      </c>
      <c r="C38" s="14">
        <f t="shared" ref="C38:J38" si="15">IF(C14=0,"-",IF(K14=0,"-",(K14-C14)/C14))</f>
        <v>0.18181818181818182</v>
      </c>
      <c r="D38" s="14">
        <f t="shared" si="15"/>
        <v>0.2857142857142857</v>
      </c>
      <c r="E38" s="14">
        <f t="shared" si="15"/>
        <v>0.33333333333333331</v>
      </c>
      <c r="F38" s="14" t="str">
        <f t="shared" si="15"/>
        <v>-</v>
      </c>
      <c r="G38" s="14">
        <f t="shared" si="15"/>
        <v>-0.5</v>
      </c>
      <c r="H38" s="14" t="str">
        <f t="shared" si="15"/>
        <v>-</v>
      </c>
      <c r="I38" s="14">
        <f t="shared" si="15"/>
        <v>0</v>
      </c>
      <c r="J38" s="14" t="str">
        <f t="shared" si="15"/>
        <v>-</v>
      </c>
      <c r="K38" s="14">
        <f t="shared" ref="K38:N38" si="16">IF(S14=0,"-",IF(W14=0,"-",(W14-S14)/S14))</f>
        <v>7.6923076923076927E-2</v>
      </c>
      <c r="L38" s="14">
        <f t="shared" si="16"/>
        <v>0.125</v>
      </c>
      <c r="M38" s="14">
        <f t="shared" si="16"/>
        <v>0.25</v>
      </c>
      <c r="N38" s="14" t="str">
        <f t="shared" si="16"/>
        <v>-</v>
      </c>
    </row>
    <row r="39" spans="2:14" ht="20.100000000000001" customHeight="1" thickBot="1" x14ac:dyDescent="0.25">
      <c r="B39" s="6" t="s">
        <v>5</v>
      </c>
      <c r="C39" s="14">
        <f t="shared" ref="C39:J39" si="17">IF(C15=0,"-",IF(K15=0,"-",(K15-C15)/C15))</f>
        <v>1</v>
      </c>
      <c r="D39" s="14">
        <f t="shared" si="17"/>
        <v>1</v>
      </c>
      <c r="E39" s="14" t="str">
        <f t="shared" si="17"/>
        <v>-</v>
      </c>
      <c r="F39" s="14" t="str">
        <f t="shared" si="17"/>
        <v>-</v>
      </c>
      <c r="G39" s="14" t="str">
        <f t="shared" si="17"/>
        <v>-</v>
      </c>
      <c r="H39" s="14" t="str">
        <f t="shared" si="17"/>
        <v>-</v>
      </c>
      <c r="I39" s="14" t="str">
        <f t="shared" si="17"/>
        <v>-</v>
      </c>
      <c r="J39" s="14" t="str">
        <f t="shared" si="17"/>
        <v>-</v>
      </c>
      <c r="K39" s="14">
        <f t="shared" ref="K39:N39" si="18">IF(S15=0,"-",IF(W15=0,"-",(W15-S15)/S15))</f>
        <v>2</v>
      </c>
      <c r="L39" s="14">
        <f t="shared" si="18"/>
        <v>2</v>
      </c>
      <c r="M39" s="14" t="str">
        <f t="shared" si="18"/>
        <v>-</v>
      </c>
      <c r="N39" s="14" t="str">
        <f t="shared" si="18"/>
        <v>-</v>
      </c>
    </row>
    <row r="40" spans="2:14" ht="20.100000000000001" customHeight="1" thickBot="1" x14ac:dyDescent="0.25">
      <c r="B40" s="6" t="s">
        <v>6</v>
      </c>
      <c r="C40" s="14">
        <f t="shared" ref="C40:J40" si="19">IF(C16=0,"-",IF(K16=0,"-",(K16-C16)/C16))</f>
        <v>0.1</v>
      </c>
      <c r="D40" s="14">
        <f t="shared" si="19"/>
        <v>0.5</v>
      </c>
      <c r="E40" s="14">
        <f t="shared" si="19"/>
        <v>0.66666666666666663</v>
      </c>
      <c r="F40" s="14">
        <f t="shared" si="19"/>
        <v>-0.4</v>
      </c>
      <c r="G40" s="14">
        <f t="shared" si="19"/>
        <v>0</v>
      </c>
      <c r="H40" s="14">
        <f t="shared" si="19"/>
        <v>0</v>
      </c>
      <c r="I40" s="14" t="str">
        <f t="shared" si="19"/>
        <v>-</v>
      </c>
      <c r="J40" s="14" t="str">
        <f t="shared" si="19"/>
        <v>-</v>
      </c>
      <c r="K40" s="14">
        <f t="shared" ref="K40:N40" si="20">IF(S16=0,"-",IF(W16=0,"-",(W16-S16)/S16))</f>
        <v>9.0909090909090912E-2</v>
      </c>
      <c r="L40" s="14">
        <f t="shared" si="20"/>
        <v>0.33333333333333331</v>
      </c>
      <c r="M40" s="14">
        <f t="shared" si="20"/>
        <v>0.66666666666666663</v>
      </c>
      <c r="N40" s="14">
        <f t="shared" si="20"/>
        <v>-0.4</v>
      </c>
    </row>
    <row r="41" spans="2:14" ht="20.100000000000001" customHeight="1" thickBot="1" x14ac:dyDescent="0.25">
      <c r="B41" s="6" t="s">
        <v>7</v>
      </c>
      <c r="C41" s="14" t="str">
        <f t="shared" ref="C41:J41" si="21">IF(C17=0,"-",IF(K17=0,"-",(K17-C17)/C17))</f>
        <v>-</v>
      </c>
      <c r="D41" s="14" t="str">
        <f t="shared" si="21"/>
        <v>-</v>
      </c>
      <c r="E41" s="14" t="str">
        <f t="shared" si="21"/>
        <v>-</v>
      </c>
      <c r="F41" s="14" t="str">
        <f t="shared" si="21"/>
        <v>-</v>
      </c>
      <c r="G41" s="14" t="str">
        <f t="shared" si="21"/>
        <v>-</v>
      </c>
      <c r="H41" s="14" t="str">
        <f t="shared" si="21"/>
        <v>-</v>
      </c>
      <c r="I41" s="14" t="str">
        <f t="shared" si="21"/>
        <v>-</v>
      </c>
      <c r="J41" s="14" t="str">
        <f t="shared" si="21"/>
        <v>-</v>
      </c>
      <c r="K41" s="14" t="str">
        <f t="shared" ref="K41:N41" si="22">IF(S17=0,"-",IF(W17=0,"-",(W17-S17)/S17))</f>
        <v>-</v>
      </c>
      <c r="L41" s="14" t="str">
        <f t="shared" si="22"/>
        <v>-</v>
      </c>
      <c r="M41" s="14" t="str">
        <f t="shared" si="22"/>
        <v>-</v>
      </c>
      <c r="N41" s="14" t="str">
        <f t="shared" si="22"/>
        <v>-</v>
      </c>
    </row>
    <row r="42" spans="2:14" ht="20.100000000000001" customHeight="1" thickBot="1" x14ac:dyDescent="0.25">
      <c r="B42" s="6" t="s">
        <v>8</v>
      </c>
      <c r="C42" s="14">
        <f t="shared" ref="C42:J42" si="23">IF(C18=0,"-",IF(K18=0,"-",(K18-C18)/C18))</f>
        <v>-0.54545454545454541</v>
      </c>
      <c r="D42" s="14">
        <f t="shared" si="23"/>
        <v>-0.7142857142857143</v>
      </c>
      <c r="E42" s="14">
        <f t="shared" si="23"/>
        <v>-0.66666666666666663</v>
      </c>
      <c r="F42" s="14">
        <f t="shared" si="23"/>
        <v>1</v>
      </c>
      <c r="G42" s="14">
        <f t="shared" si="23"/>
        <v>2</v>
      </c>
      <c r="H42" s="14">
        <f t="shared" si="23"/>
        <v>2</v>
      </c>
      <c r="I42" s="14" t="str">
        <f t="shared" si="23"/>
        <v>-</v>
      </c>
      <c r="J42" s="14" t="str">
        <f t="shared" si="23"/>
        <v>-</v>
      </c>
      <c r="K42" s="14">
        <f t="shared" ref="K42:N42" si="24">IF(S18=0,"-",IF(W18=0,"-",(W18-S18)/S18))</f>
        <v>-0.33333333333333331</v>
      </c>
      <c r="L42" s="14">
        <f t="shared" si="24"/>
        <v>-0.375</v>
      </c>
      <c r="M42" s="14">
        <f t="shared" si="24"/>
        <v>-0.66666666666666663</v>
      </c>
      <c r="N42" s="14">
        <f t="shared" si="24"/>
        <v>1</v>
      </c>
    </row>
    <row r="43" spans="2:14" ht="20.100000000000001" customHeight="1" thickBot="1" x14ac:dyDescent="0.25">
      <c r="B43" s="6" t="s">
        <v>9</v>
      </c>
      <c r="C43" s="14">
        <f t="shared" ref="C43:J43" si="25">IF(C19=0,"-",IF(K19=0,"-",(K19-C19)/C19))</f>
        <v>0.1</v>
      </c>
      <c r="D43" s="14">
        <f t="shared" si="25"/>
        <v>-0.4</v>
      </c>
      <c r="E43" s="14" t="str">
        <f t="shared" si="25"/>
        <v>-</v>
      </c>
      <c r="F43" s="14">
        <f t="shared" si="25"/>
        <v>-0.4</v>
      </c>
      <c r="G43" s="14">
        <f t="shared" si="25"/>
        <v>2</v>
      </c>
      <c r="H43" s="14" t="str">
        <f t="shared" si="25"/>
        <v>-</v>
      </c>
      <c r="I43" s="14">
        <f t="shared" si="25"/>
        <v>0</v>
      </c>
      <c r="J43" s="14" t="str">
        <f t="shared" si="25"/>
        <v>-</v>
      </c>
      <c r="K43" s="14">
        <f t="shared" ref="K43:N43" si="26">IF(S19=0,"-",IF(W19=0,"-",(W19-S19)/S19))</f>
        <v>0.27272727272727271</v>
      </c>
      <c r="L43" s="14">
        <f t="shared" si="26"/>
        <v>0</v>
      </c>
      <c r="M43" s="14">
        <f t="shared" si="26"/>
        <v>5</v>
      </c>
      <c r="N43" s="14">
        <f t="shared" si="26"/>
        <v>-0.4</v>
      </c>
    </row>
    <row r="44" spans="2:14" ht="20.100000000000001" customHeight="1" thickBot="1" x14ac:dyDescent="0.25">
      <c r="B44" s="6" t="s">
        <v>10</v>
      </c>
      <c r="C44" s="14">
        <f t="shared" ref="C44:J44" si="27">IF(C20=0,"-",IF(K20=0,"-",(K20-C20)/C20))</f>
        <v>-0.27586206896551724</v>
      </c>
      <c r="D44" s="14">
        <f t="shared" si="27"/>
        <v>-0.23255813953488372</v>
      </c>
      <c r="E44" s="14">
        <f t="shared" si="27"/>
        <v>-0.6</v>
      </c>
      <c r="F44" s="14">
        <f t="shared" si="27"/>
        <v>-0.23529411764705882</v>
      </c>
      <c r="G44" s="14">
        <f t="shared" si="27"/>
        <v>-0.2413793103448276</v>
      </c>
      <c r="H44" s="14">
        <f t="shared" si="27"/>
        <v>-0.32</v>
      </c>
      <c r="I44" s="14">
        <f t="shared" si="27"/>
        <v>0.25</v>
      </c>
      <c r="J44" s="14" t="str">
        <f t="shared" si="27"/>
        <v>-</v>
      </c>
      <c r="K44" s="14">
        <f t="shared" ref="K44:N44" si="28">IF(S20=0,"-",IF(W20=0,"-",(W20-S20)/S20))</f>
        <v>-0.26724137931034481</v>
      </c>
      <c r="L44" s="14">
        <f t="shared" si="28"/>
        <v>-0.26470588235294118</v>
      </c>
      <c r="M44" s="14">
        <f t="shared" si="28"/>
        <v>-0.35714285714285715</v>
      </c>
      <c r="N44" s="14">
        <f t="shared" si="28"/>
        <v>-0.23529411764705882</v>
      </c>
    </row>
    <row r="45" spans="2:14" ht="20.100000000000001" customHeight="1" thickBot="1" x14ac:dyDescent="0.25">
      <c r="B45" s="6" t="s">
        <v>11</v>
      </c>
      <c r="C45" s="14">
        <f t="shared" ref="C45:J45" si="29">IF(C21=0,"-",IF(K21=0,"-",(K21-C21)/C21))</f>
        <v>-0.25</v>
      </c>
      <c r="D45" s="14">
        <f t="shared" si="29"/>
        <v>0</v>
      </c>
      <c r="E45" s="14">
        <f t="shared" si="29"/>
        <v>-0.66666666666666663</v>
      </c>
      <c r="F45" s="14">
        <f t="shared" si="29"/>
        <v>-0.5714285714285714</v>
      </c>
      <c r="G45" s="14">
        <f t="shared" si="29"/>
        <v>-6.6666666666666666E-2</v>
      </c>
      <c r="H45" s="14">
        <f t="shared" si="29"/>
        <v>0.33333333333333331</v>
      </c>
      <c r="I45" s="14">
        <f t="shared" si="29"/>
        <v>-0.6</v>
      </c>
      <c r="J45" s="14" t="str">
        <f t="shared" si="29"/>
        <v>-</v>
      </c>
      <c r="K45" s="14">
        <f t="shared" ref="K45:N45" si="30">IF(S21=0,"-",IF(W21=0,"-",(W21-S21)/S21))</f>
        <v>-0.21126760563380281</v>
      </c>
      <c r="L45" s="14">
        <f t="shared" si="30"/>
        <v>7.1428571428571425E-2</v>
      </c>
      <c r="M45" s="14">
        <f t="shared" si="30"/>
        <v>-0.6428571428571429</v>
      </c>
      <c r="N45" s="14">
        <f t="shared" si="30"/>
        <v>-0.6</v>
      </c>
    </row>
    <row r="46" spans="2:14" ht="20.100000000000001" customHeight="1" thickBot="1" x14ac:dyDescent="0.25">
      <c r="B46" s="6" t="s">
        <v>12</v>
      </c>
      <c r="C46" s="14">
        <f t="shared" ref="C46:J46" si="31">IF(C22=0,"-",IF(K22=0,"-",(K22-C22)/C22))</f>
        <v>1</v>
      </c>
      <c r="D46" s="14">
        <f t="shared" si="31"/>
        <v>1.3333333333333333</v>
      </c>
      <c r="E46" s="14" t="str">
        <f t="shared" si="31"/>
        <v>-</v>
      </c>
      <c r="F46" s="14" t="str">
        <f t="shared" si="31"/>
        <v>-</v>
      </c>
      <c r="G46" s="14" t="str">
        <f t="shared" si="31"/>
        <v>-</v>
      </c>
      <c r="H46" s="14" t="str">
        <f t="shared" si="31"/>
        <v>-</v>
      </c>
      <c r="I46" s="14" t="str">
        <f t="shared" si="31"/>
        <v>-</v>
      </c>
      <c r="J46" s="14" t="str">
        <f t="shared" si="31"/>
        <v>-</v>
      </c>
      <c r="K46" s="14">
        <f t="shared" ref="K46:N46" si="32">IF(S22=0,"-",IF(W22=0,"-",(W22-S22)/S22))</f>
        <v>1.5</v>
      </c>
      <c r="L46" s="14">
        <f t="shared" si="32"/>
        <v>2</v>
      </c>
      <c r="M46" s="14" t="str">
        <f t="shared" si="32"/>
        <v>-</v>
      </c>
      <c r="N46" s="14" t="str">
        <f t="shared" si="32"/>
        <v>-</v>
      </c>
    </row>
    <row r="47" spans="2:14" ht="20.100000000000001" customHeight="1" thickBot="1" x14ac:dyDescent="0.25">
      <c r="B47" s="6" t="s">
        <v>13</v>
      </c>
      <c r="C47" s="14">
        <f t="shared" ref="C47:J47" si="33">IF(C23=0,"-",IF(K23=0,"-",(K23-C23)/C23))</f>
        <v>0.5</v>
      </c>
      <c r="D47" s="14">
        <f t="shared" si="33"/>
        <v>0.8</v>
      </c>
      <c r="E47" s="14">
        <f t="shared" si="33"/>
        <v>0</v>
      </c>
      <c r="F47" s="14">
        <f t="shared" si="33"/>
        <v>0</v>
      </c>
      <c r="G47" s="14">
        <f t="shared" si="33"/>
        <v>0</v>
      </c>
      <c r="H47" s="14">
        <f t="shared" si="33"/>
        <v>0</v>
      </c>
      <c r="I47" s="14" t="str">
        <f t="shared" si="33"/>
        <v>-</v>
      </c>
      <c r="J47" s="14" t="str">
        <f t="shared" si="33"/>
        <v>-</v>
      </c>
      <c r="K47" s="14">
        <f t="shared" ref="K47:N47" si="34">IF(S23=0,"-",IF(W23=0,"-",(W23-S23)/S23))</f>
        <v>0.36363636363636365</v>
      </c>
      <c r="L47" s="14">
        <f t="shared" si="34"/>
        <v>0.5</v>
      </c>
      <c r="M47" s="14">
        <f t="shared" si="34"/>
        <v>0</v>
      </c>
      <c r="N47" s="14">
        <f t="shared" si="34"/>
        <v>0</v>
      </c>
    </row>
    <row r="48" spans="2:14" ht="20.100000000000001" customHeight="1" thickBot="1" x14ac:dyDescent="0.25">
      <c r="B48" s="6" t="s">
        <v>14</v>
      </c>
      <c r="C48" s="14">
        <f t="shared" ref="C48:J48" si="35">IF(C24=0,"-",IF(K24=0,"-",(K24-C24)/C24))</f>
        <v>0.22727272727272727</v>
      </c>
      <c r="D48" s="14">
        <f t="shared" si="35"/>
        <v>0</v>
      </c>
      <c r="E48" s="14">
        <f t="shared" si="35"/>
        <v>0.5</v>
      </c>
      <c r="F48" s="14">
        <f t="shared" si="35"/>
        <v>1.75</v>
      </c>
      <c r="G48" s="14">
        <f t="shared" si="35"/>
        <v>-0.1111111111111111</v>
      </c>
      <c r="H48" s="14">
        <f t="shared" si="35"/>
        <v>-0.125</v>
      </c>
      <c r="I48" s="14">
        <f t="shared" si="35"/>
        <v>0</v>
      </c>
      <c r="J48" s="14" t="str">
        <f t="shared" si="35"/>
        <v>-</v>
      </c>
      <c r="K48" s="14">
        <f t="shared" ref="K48:N48" si="36">IF(S24=0,"-",IF(W24=0,"-",(W24-S24)/S24))</f>
        <v>0.12903225806451613</v>
      </c>
      <c r="L48" s="14">
        <f t="shared" si="36"/>
        <v>-0.04</v>
      </c>
      <c r="M48" s="14">
        <f t="shared" si="36"/>
        <v>0.375</v>
      </c>
      <c r="N48" s="14">
        <f t="shared" si="36"/>
        <v>1.75</v>
      </c>
    </row>
    <row r="49" spans="2:14" ht="20.100000000000001" customHeight="1" thickBot="1" x14ac:dyDescent="0.25">
      <c r="B49" s="6" t="s">
        <v>15</v>
      </c>
      <c r="C49" s="14">
        <f t="shared" ref="C49:J49" si="37">IF(C25=0,"-",IF(K25=0,"-",(K25-C25)/C25))</f>
        <v>-0.23076923076923078</v>
      </c>
      <c r="D49" s="14">
        <f t="shared" si="37"/>
        <v>0</v>
      </c>
      <c r="E49" s="14" t="str">
        <f t="shared" si="37"/>
        <v>-</v>
      </c>
      <c r="F49" s="14" t="str">
        <f t="shared" si="37"/>
        <v>-</v>
      </c>
      <c r="G49" s="14" t="str">
        <f t="shared" si="37"/>
        <v>-</v>
      </c>
      <c r="H49" s="14" t="str">
        <f t="shared" si="37"/>
        <v>-</v>
      </c>
      <c r="I49" s="14" t="str">
        <f t="shared" si="37"/>
        <v>-</v>
      </c>
      <c r="J49" s="14" t="str">
        <f t="shared" si="37"/>
        <v>-</v>
      </c>
      <c r="K49" s="14">
        <f t="shared" ref="K49:N49" si="38">IF(S25=0,"-",IF(W25=0,"-",(W25-S25)/S25))</f>
        <v>-0.33333333333333331</v>
      </c>
      <c r="L49" s="14">
        <f t="shared" si="38"/>
        <v>-0.16666666666666666</v>
      </c>
      <c r="M49" s="14" t="str">
        <f t="shared" si="38"/>
        <v>-</v>
      </c>
      <c r="N49" s="14" t="str">
        <f t="shared" si="38"/>
        <v>-</v>
      </c>
    </row>
    <row r="50" spans="2:14" ht="20.100000000000001" customHeight="1" thickBot="1" x14ac:dyDescent="0.25">
      <c r="B50" s="6" t="s">
        <v>16</v>
      </c>
      <c r="C50" s="14">
        <f t="shared" ref="C50:J50" si="39">IF(C26=0,"-",IF(K26=0,"-",(K26-C26)/C26))</f>
        <v>0</v>
      </c>
      <c r="D50" s="14">
        <f t="shared" si="39"/>
        <v>-0.25</v>
      </c>
      <c r="E50" s="14">
        <f t="shared" si="39"/>
        <v>1</v>
      </c>
      <c r="F50" s="14" t="str">
        <f t="shared" si="39"/>
        <v>-</v>
      </c>
      <c r="G50" s="14">
        <f t="shared" si="39"/>
        <v>-0.66666666666666663</v>
      </c>
      <c r="H50" s="14" t="str">
        <f t="shared" si="39"/>
        <v>-</v>
      </c>
      <c r="I50" s="14" t="str">
        <f t="shared" si="39"/>
        <v>-</v>
      </c>
      <c r="J50" s="14" t="str">
        <f t="shared" si="39"/>
        <v>-</v>
      </c>
      <c r="K50" s="14">
        <f t="shared" ref="K50:N50" si="40">IF(S26=0,"-",IF(W26=0,"-",(W26-S26)/S26))</f>
        <v>-0.25</v>
      </c>
      <c r="L50" s="14">
        <f t="shared" si="40"/>
        <v>-0.5714285714285714</v>
      </c>
      <c r="M50" s="14">
        <f t="shared" si="40"/>
        <v>2</v>
      </c>
      <c r="N50" s="14" t="str">
        <f t="shared" si="40"/>
        <v>-</v>
      </c>
    </row>
    <row r="51" spans="2:14" ht="20.100000000000001" customHeight="1" thickBot="1" x14ac:dyDescent="0.25">
      <c r="B51" s="7" t="s">
        <v>17</v>
      </c>
      <c r="C51" s="14">
        <f t="shared" ref="C51:J51" si="41">IF(C27=0,"-",IF(K27=0,"-",(K27-C27)/C27))</f>
        <v>0.125</v>
      </c>
      <c r="D51" s="14">
        <f t="shared" si="41"/>
        <v>0.29411764705882354</v>
      </c>
      <c r="E51" s="14">
        <f t="shared" si="41"/>
        <v>-0.16666666666666666</v>
      </c>
      <c r="F51" s="14" t="str">
        <f t="shared" si="41"/>
        <v>-</v>
      </c>
      <c r="G51" s="14">
        <f t="shared" si="41"/>
        <v>2</v>
      </c>
      <c r="H51" s="14">
        <f t="shared" si="41"/>
        <v>2</v>
      </c>
      <c r="I51" s="14" t="str">
        <f t="shared" si="41"/>
        <v>-</v>
      </c>
      <c r="J51" s="14" t="str">
        <f t="shared" si="41"/>
        <v>-</v>
      </c>
      <c r="K51" s="14">
        <f t="shared" ref="K51:N51" si="42">IF(S27=0,"-",IF(W27=0,"-",(W27-S27)/S27))</f>
        <v>0.26923076923076922</v>
      </c>
      <c r="L51" s="14">
        <f t="shared" si="42"/>
        <v>0.47368421052631576</v>
      </c>
      <c r="M51" s="14">
        <f t="shared" si="42"/>
        <v>-0.16666666666666666</v>
      </c>
      <c r="N51" s="14" t="str">
        <f t="shared" si="42"/>
        <v>-</v>
      </c>
    </row>
    <row r="52" spans="2:14" ht="20.100000000000001" customHeight="1" thickBot="1" x14ac:dyDescent="0.25">
      <c r="B52" s="8" t="s">
        <v>18</v>
      </c>
      <c r="C52" s="14" t="str">
        <f t="shared" ref="C52:J52" si="43">IF(C28=0,"-",IF(K28=0,"-",(K28-C28)/C28))</f>
        <v>-</v>
      </c>
      <c r="D52" s="14" t="str">
        <f t="shared" si="43"/>
        <v>-</v>
      </c>
      <c r="E52" s="14" t="str">
        <f t="shared" si="43"/>
        <v>-</v>
      </c>
      <c r="F52" s="14" t="str">
        <f t="shared" si="43"/>
        <v>-</v>
      </c>
      <c r="G52" s="14" t="str">
        <f t="shared" si="43"/>
        <v>-</v>
      </c>
      <c r="H52" s="14" t="str">
        <f t="shared" si="43"/>
        <v>-</v>
      </c>
      <c r="I52" s="14" t="str">
        <f t="shared" si="43"/>
        <v>-</v>
      </c>
      <c r="J52" s="14" t="str">
        <f t="shared" si="43"/>
        <v>-</v>
      </c>
      <c r="K52" s="14" t="str">
        <f t="shared" ref="K52:N52" si="44">IF(S28=0,"-",IF(W28=0,"-",(W28-S28)/S28))</f>
        <v>-</v>
      </c>
      <c r="L52" s="14" t="str">
        <f t="shared" si="44"/>
        <v>-</v>
      </c>
      <c r="M52" s="14" t="str">
        <f t="shared" si="44"/>
        <v>-</v>
      </c>
      <c r="N52" s="14" t="str">
        <f t="shared" si="44"/>
        <v>-</v>
      </c>
    </row>
    <row r="53" spans="2:14" ht="20.100000000000001" customHeight="1" thickBot="1" x14ac:dyDescent="0.25">
      <c r="B53" s="9" t="s">
        <v>33</v>
      </c>
      <c r="C53" s="15">
        <f t="shared" ref="C53:J53" si="45">IF(C29=0,"-",IF(K29=0,"-",(K29-C29)/C29))</f>
        <v>-6.9148936170212769E-2</v>
      </c>
      <c r="D53" s="15">
        <f t="shared" si="45"/>
        <v>2.6905829596412557E-2</v>
      </c>
      <c r="E53" s="15">
        <f t="shared" si="45"/>
        <v>-1.5384615384615385E-2</v>
      </c>
      <c r="F53" s="15">
        <f t="shared" si="45"/>
        <v>-0.35227272727272729</v>
      </c>
      <c r="G53" s="15">
        <f t="shared" si="45"/>
        <v>-0.21153846153846154</v>
      </c>
      <c r="H53" s="15">
        <f t="shared" si="45"/>
        <v>-0.14634146341463414</v>
      </c>
      <c r="I53" s="15">
        <f t="shared" si="45"/>
        <v>-0.36842105263157893</v>
      </c>
      <c r="J53" s="15" t="str">
        <f t="shared" si="45"/>
        <v>-</v>
      </c>
      <c r="K53" s="15">
        <f t="shared" ref="K53:N53" si="46">IF(S29=0,"-",IF(W29=0,"-",(W29-S29)/S29))</f>
        <v>-0.1</v>
      </c>
      <c r="L53" s="15">
        <f t="shared" si="46"/>
        <v>-1.9672131147540985E-2</v>
      </c>
      <c r="M53" s="15">
        <f t="shared" si="46"/>
        <v>-9.5238095238095233E-2</v>
      </c>
      <c r="N53" s="15">
        <f t="shared" si="46"/>
        <v>-0.37362637362637363</v>
      </c>
    </row>
    <row r="54" spans="2:14" x14ac:dyDescent="0.2"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</row>
  </sheetData>
  <mergeCells count="16">
    <mergeCell ref="B9:B11"/>
    <mergeCell ref="O10:R10"/>
    <mergeCell ref="C33:F33"/>
    <mergeCell ref="C34:F34"/>
    <mergeCell ref="G33:J33"/>
    <mergeCell ref="G34:J34"/>
    <mergeCell ref="K33:N33"/>
    <mergeCell ref="K34:N34"/>
    <mergeCell ref="S9:V9"/>
    <mergeCell ref="W9:Z9"/>
    <mergeCell ref="S10:Z10"/>
    <mergeCell ref="C10:F10"/>
    <mergeCell ref="G10:J10"/>
    <mergeCell ref="C9:J9"/>
    <mergeCell ref="K9:R9"/>
    <mergeCell ref="K10:N10"/>
  </mergeCells>
  <pageMargins left="0.70866141732283472" right="0.70866141732283472" top="0.74803149606299213" bottom="0.74803149606299213" header="0.31496062992125984" footer="0.31496062992125984"/>
  <pageSetup paperSize="9" scale="40" orientation="landscape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8:Q53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7.875" customWidth="1"/>
    <col min="4" max="5" width="12.5" bestFit="1" customWidth="1"/>
    <col min="6" max="6" width="10.25" bestFit="1" customWidth="1"/>
    <col min="7" max="7" width="12" bestFit="1" customWidth="1"/>
    <col min="8" max="8" width="7.875" customWidth="1"/>
    <col min="9" max="10" width="12.5" bestFit="1" customWidth="1"/>
    <col min="11" max="11" width="10.25" bestFit="1" customWidth="1"/>
    <col min="12" max="12" width="12" bestFit="1" customWidth="1"/>
    <col min="13" max="13" width="9.625" bestFit="1" customWidth="1"/>
    <col min="14" max="15" width="12.5" bestFit="1" customWidth="1"/>
    <col min="16" max="16" width="11" bestFit="1" customWidth="1"/>
    <col min="17" max="17" width="12" bestFit="1" customWidth="1"/>
    <col min="19" max="19" width="11.875" customWidth="1"/>
  </cols>
  <sheetData>
    <row r="8" spans="2:17" ht="44.25" customHeight="1" thickBot="1" x14ac:dyDescent="0.25">
      <c r="C8" s="51">
        <v>2022</v>
      </c>
      <c r="D8" s="51"/>
      <c r="E8" s="51"/>
      <c r="F8" s="51"/>
      <c r="G8" s="32"/>
      <c r="H8" s="50">
        <v>2023</v>
      </c>
      <c r="I8" s="51"/>
      <c r="J8" s="51"/>
      <c r="K8" s="51"/>
      <c r="L8" s="32"/>
      <c r="M8" s="50" t="s">
        <v>120</v>
      </c>
      <c r="N8" s="51"/>
      <c r="O8" s="51"/>
      <c r="P8" s="51"/>
      <c r="Q8" s="32"/>
    </row>
    <row r="9" spans="2:17" ht="44.25" customHeight="1" thickBot="1" x14ac:dyDescent="0.25">
      <c r="C9" s="42" t="s">
        <v>85</v>
      </c>
      <c r="D9" s="42"/>
      <c r="E9" s="42"/>
      <c r="F9" s="42"/>
      <c r="G9" s="43"/>
      <c r="H9" s="42" t="s">
        <v>85</v>
      </c>
      <c r="I9" s="42"/>
      <c r="J9" s="42"/>
      <c r="K9" s="42"/>
      <c r="L9" s="43"/>
      <c r="M9" s="42" t="s">
        <v>85</v>
      </c>
      <c r="N9" s="42"/>
      <c r="O9" s="42"/>
      <c r="P9" s="42"/>
      <c r="Q9" s="43"/>
    </row>
    <row r="10" spans="2:17" ht="44.25" customHeight="1" thickBot="1" x14ac:dyDescent="0.25">
      <c r="C10" s="10" t="s">
        <v>33</v>
      </c>
      <c r="D10" s="10" t="s">
        <v>53</v>
      </c>
      <c r="E10" s="10" t="s">
        <v>54</v>
      </c>
      <c r="F10" s="10" t="s">
        <v>46</v>
      </c>
      <c r="G10" s="10" t="s">
        <v>55</v>
      </c>
      <c r="H10" s="10" t="s">
        <v>33</v>
      </c>
      <c r="I10" s="10" t="s">
        <v>53</v>
      </c>
      <c r="J10" s="10" t="s">
        <v>54</v>
      </c>
      <c r="K10" s="10" t="s">
        <v>46</v>
      </c>
      <c r="L10" s="10" t="s">
        <v>55</v>
      </c>
      <c r="M10" s="10" t="s">
        <v>33</v>
      </c>
      <c r="N10" s="10" t="s">
        <v>53</v>
      </c>
      <c r="O10" s="10" t="s">
        <v>54</v>
      </c>
      <c r="P10" s="10" t="s">
        <v>46</v>
      </c>
      <c r="Q10" s="10" t="s">
        <v>55</v>
      </c>
    </row>
    <row r="11" spans="2:17" ht="20.100000000000001" customHeight="1" thickBot="1" x14ac:dyDescent="0.25">
      <c r="B11" s="5" t="s">
        <v>2</v>
      </c>
      <c r="C11" s="23">
        <v>104</v>
      </c>
      <c r="D11" s="23">
        <v>66</v>
      </c>
      <c r="E11" s="23">
        <v>17</v>
      </c>
      <c r="F11" s="23">
        <v>15</v>
      </c>
      <c r="G11" s="23">
        <v>6</v>
      </c>
      <c r="H11" s="23">
        <v>83</v>
      </c>
      <c r="I11" s="23">
        <v>50</v>
      </c>
      <c r="J11" s="23">
        <v>24</v>
      </c>
      <c r="K11" s="23">
        <v>4</v>
      </c>
      <c r="L11" s="23">
        <v>5</v>
      </c>
      <c r="M11" s="14">
        <f>IF(C11=0,"-",IF(H11=0,"-",(H11-C11)/C11))</f>
        <v>-0.20192307692307693</v>
      </c>
      <c r="N11" s="14">
        <f t="shared" ref="N11:Q28" si="0">IF(D11=0,"-",IF(I11=0,"-",(I11-D11)/D11))</f>
        <v>-0.24242424242424243</v>
      </c>
      <c r="O11" s="14">
        <f t="shared" si="0"/>
        <v>0.41176470588235292</v>
      </c>
      <c r="P11" s="14">
        <f t="shared" si="0"/>
        <v>-0.73333333333333328</v>
      </c>
      <c r="Q11" s="14">
        <f t="shared" si="0"/>
        <v>-0.16666666666666666</v>
      </c>
    </row>
    <row r="12" spans="2:17" ht="20.100000000000001" customHeight="1" thickBot="1" x14ac:dyDescent="0.25">
      <c r="B12" s="6" t="s">
        <v>3</v>
      </c>
      <c r="C12" s="23">
        <v>8</v>
      </c>
      <c r="D12" s="23">
        <v>4</v>
      </c>
      <c r="E12" s="23">
        <v>1</v>
      </c>
      <c r="F12" s="23">
        <v>1</v>
      </c>
      <c r="G12" s="23">
        <v>2</v>
      </c>
      <c r="H12" s="23">
        <v>13</v>
      </c>
      <c r="I12" s="23">
        <v>10</v>
      </c>
      <c r="J12" s="23">
        <v>3</v>
      </c>
      <c r="K12" s="23">
        <v>0</v>
      </c>
      <c r="L12" s="23">
        <v>0</v>
      </c>
      <c r="M12" s="14">
        <f t="shared" ref="M12:M28" si="1">IF(C12=0,"-",IF(H12=0,"-",(H12-C12)/C12))</f>
        <v>0.625</v>
      </c>
      <c r="N12" s="14">
        <f t="shared" si="0"/>
        <v>1.5</v>
      </c>
      <c r="O12" s="14">
        <f t="shared" si="0"/>
        <v>2</v>
      </c>
      <c r="P12" s="14" t="str">
        <f t="shared" si="0"/>
        <v>-</v>
      </c>
      <c r="Q12" s="14" t="str">
        <f t="shared" si="0"/>
        <v>-</v>
      </c>
    </row>
    <row r="13" spans="2:17" ht="20.100000000000001" customHeight="1" thickBot="1" x14ac:dyDescent="0.25">
      <c r="B13" s="6" t="s">
        <v>4</v>
      </c>
      <c r="C13" s="23">
        <v>13</v>
      </c>
      <c r="D13" s="23">
        <v>9</v>
      </c>
      <c r="E13" s="23">
        <v>2</v>
      </c>
      <c r="F13" s="23">
        <v>2</v>
      </c>
      <c r="G13" s="23">
        <v>0</v>
      </c>
      <c r="H13" s="23">
        <v>14</v>
      </c>
      <c r="I13" s="23">
        <v>10</v>
      </c>
      <c r="J13" s="23">
        <v>3</v>
      </c>
      <c r="K13" s="23">
        <v>1</v>
      </c>
      <c r="L13" s="23">
        <v>0</v>
      </c>
      <c r="M13" s="14">
        <f t="shared" si="1"/>
        <v>7.6923076923076927E-2</v>
      </c>
      <c r="N13" s="14">
        <f t="shared" si="0"/>
        <v>0.1111111111111111</v>
      </c>
      <c r="O13" s="14">
        <f t="shared" si="0"/>
        <v>0.5</v>
      </c>
      <c r="P13" s="14">
        <f t="shared" si="0"/>
        <v>-0.5</v>
      </c>
      <c r="Q13" s="14" t="str">
        <f t="shared" si="0"/>
        <v>-</v>
      </c>
    </row>
    <row r="14" spans="2:17" ht="20.100000000000001" customHeight="1" thickBot="1" x14ac:dyDescent="0.25">
      <c r="B14" s="6" t="s">
        <v>5</v>
      </c>
      <c r="C14" s="23">
        <v>1</v>
      </c>
      <c r="D14" s="23">
        <v>1</v>
      </c>
      <c r="E14" s="23">
        <v>0</v>
      </c>
      <c r="F14" s="23">
        <v>0</v>
      </c>
      <c r="G14" s="23">
        <v>0</v>
      </c>
      <c r="H14" s="23">
        <v>3</v>
      </c>
      <c r="I14" s="23">
        <v>2</v>
      </c>
      <c r="J14" s="23">
        <v>0</v>
      </c>
      <c r="K14" s="23">
        <v>1</v>
      </c>
      <c r="L14" s="23">
        <v>0</v>
      </c>
      <c r="M14" s="14">
        <f t="shared" si="1"/>
        <v>2</v>
      </c>
      <c r="N14" s="14">
        <f t="shared" si="0"/>
        <v>1</v>
      </c>
      <c r="O14" s="14" t="str">
        <f t="shared" si="0"/>
        <v>-</v>
      </c>
      <c r="P14" s="14" t="str">
        <f t="shared" si="0"/>
        <v>-</v>
      </c>
      <c r="Q14" s="14" t="str">
        <f t="shared" si="0"/>
        <v>-</v>
      </c>
    </row>
    <row r="15" spans="2:17" ht="20.100000000000001" customHeight="1" thickBot="1" x14ac:dyDescent="0.25">
      <c r="B15" s="6" t="s">
        <v>6</v>
      </c>
      <c r="C15" s="23">
        <v>11</v>
      </c>
      <c r="D15" s="23">
        <v>6</v>
      </c>
      <c r="E15" s="23">
        <v>4</v>
      </c>
      <c r="F15" s="23">
        <v>0</v>
      </c>
      <c r="G15" s="23">
        <v>1</v>
      </c>
      <c r="H15" s="23">
        <v>11</v>
      </c>
      <c r="I15" s="23">
        <v>8</v>
      </c>
      <c r="J15" s="23">
        <v>2</v>
      </c>
      <c r="K15" s="23">
        <v>1</v>
      </c>
      <c r="L15" s="23">
        <v>0</v>
      </c>
      <c r="M15" s="14">
        <f t="shared" si="1"/>
        <v>0</v>
      </c>
      <c r="N15" s="14">
        <f t="shared" si="0"/>
        <v>0.33333333333333331</v>
      </c>
      <c r="O15" s="14">
        <f t="shared" si="0"/>
        <v>-0.5</v>
      </c>
      <c r="P15" s="14" t="str">
        <f t="shared" si="0"/>
        <v>-</v>
      </c>
      <c r="Q15" s="14" t="str">
        <f t="shared" si="0"/>
        <v>-</v>
      </c>
    </row>
    <row r="16" spans="2:17" ht="20.100000000000001" customHeight="1" thickBot="1" x14ac:dyDescent="0.25">
      <c r="B16" s="6" t="s">
        <v>7</v>
      </c>
      <c r="C16" s="23">
        <v>2</v>
      </c>
      <c r="D16" s="23">
        <v>2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14" t="str">
        <f t="shared" si="1"/>
        <v>-</v>
      </c>
      <c r="N16" s="14" t="str">
        <f t="shared" si="0"/>
        <v>-</v>
      </c>
      <c r="O16" s="14" t="str">
        <f t="shared" si="0"/>
        <v>-</v>
      </c>
      <c r="P16" s="14" t="str">
        <f t="shared" si="0"/>
        <v>-</v>
      </c>
      <c r="Q16" s="14" t="str">
        <f t="shared" si="0"/>
        <v>-</v>
      </c>
    </row>
    <row r="17" spans="2:17" ht="20.100000000000001" customHeight="1" thickBot="1" x14ac:dyDescent="0.25">
      <c r="B17" s="6" t="s">
        <v>8</v>
      </c>
      <c r="C17" s="23">
        <v>12</v>
      </c>
      <c r="D17" s="23">
        <v>5</v>
      </c>
      <c r="E17" s="23">
        <v>6</v>
      </c>
      <c r="F17" s="23">
        <v>0</v>
      </c>
      <c r="G17" s="23">
        <v>1</v>
      </c>
      <c r="H17" s="23">
        <v>8</v>
      </c>
      <c r="I17" s="23">
        <v>4</v>
      </c>
      <c r="J17" s="23">
        <v>1</v>
      </c>
      <c r="K17" s="23">
        <v>3</v>
      </c>
      <c r="L17" s="23">
        <v>0</v>
      </c>
      <c r="M17" s="14">
        <f t="shared" si="1"/>
        <v>-0.33333333333333331</v>
      </c>
      <c r="N17" s="14">
        <f t="shared" si="0"/>
        <v>-0.2</v>
      </c>
      <c r="O17" s="14">
        <f t="shared" si="0"/>
        <v>-0.83333333333333337</v>
      </c>
      <c r="P17" s="14" t="str">
        <f t="shared" si="0"/>
        <v>-</v>
      </c>
      <c r="Q17" s="14" t="str">
        <f t="shared" si="0"/>
        <v>-</v>
      </c>
    </row>
    <row r="18" spans="2:17" ht="20.100000000000001" customHeight="1" thickBot="1" x14ac:dyDescent="0.25">
      <c r="B18" s="6" t="s">
        <v>9</v>
      </c>
      <c r="C18" s="23">
        <v>11</v>
      </c>
      <c r="D18" s="23">
        <v>4</v>
      </c>
      <c r="E18" s="23">
        <v>6</v>
      </c>
      <c r="F18" s="23">
        <v>1</v>
      </c>
      <c r="G18" s="23">
        <v>0</v>
      </c>
      <c r="H18" s="23">
        <v>14</v>
      </c>
      <c r="I18" s="23">
        <v>10</v>
      </c>
      <c r="J18" s="23">
        <v>1</v>
      </c>
      <c r="K18" s="23">
        <v>3</v>
      </c>
      <c r="L18" s="23">
        <v>0</v>
      </c>
      <c r="M18" s="14">
        <f t="shared" si="1"/>
        <v>0.27272727272727271</v>
      </c>
      <c r="N18" s="14">
        <f t="shared" si="0"/>
        <v>1.5</v>
      </c>
      <c r="O18" s="14">
        <f t="shared" si="0"/>
        <v>-0.83333333333333337</v>
      </c>
      <c r="P18" s="14">
        <f t="shared" si="0"/>
        <v>2</v>
      </c>
      <c r="Q18" s="14" t="str">
        <f t="shared" si="0"/>
        <v>-</v>
      </c>
    </row>
    <row r="19" spans="2:17" ht="20.100000000000001" customHeight="1" thickBot="1" x14ac:dyDescent="0.25">
      <c r="B19" s="6" t="s">
        <v>10</v>
      </c>
      <c r="C19" s="23">
        <v>115</v>
      </c>
      <c r="D19" s="23">
        <v>53</v>
      </c>
      <c r="E19" s="23">
        <v>33</v>
      </c>
      <c r="F19" s="23">
        <v>18</v>
      </c>
      <c r="G19" s="23">
        <v>11</v>
      </c>
      <c r="H19" s="23">
        <v>85</v>
      </c>
      <c r="I19" s="23">
        <v>39</v>
      </c>
      <c r="J19" s="23">
        <v>24</v>
      </c>
      <c r="K19" s="23">
        <v>14</v>
      </c>
      <c r="L19" s="23">
        <v>8</v>
      </c>
      <c r="M19" s="14">
        <f t="shared" si="1"/>
        <v>-0.2608695652173913</v>
      </c>
      <c r="N19" s="14">
        <f t="shared" si="0"/>
        <v>-0.26415094339622641</v>
      </c>
      <c r="O19" s="14">
        <f t="shared" si="0"/>
        <v>-0.27272727272727271</v>
      </c>
      <c r="P19" s="14">
        <f t="shared" si="0"/>
        <v>-0.22222222222222221</v>
      </c>
      <c r="Q19" s="14">
        <f t="shared" si="0"/>
        <v>-0.27272727272727271</v>
      </c>
    </row>
    <row r="20" spans="2:17" ht="20.100000000000001" customHeight="1" thickBot="1" x14ac:dyDescent="0.25">
      <c r="B20" s="6" t="s">
        <v>11</v>
      </c>
      <c r="C20" s="23">
        <v>66</v>
      </c>
      <c r="D20" s="23">
        <v>39</v>
      </c>
      <c r="E20" s="23">
        <v>17</v>
      </c>
      <c r="F20" s="23">
        <v>7</v>
      </c>
      <c r="G20" s="23">
        <v>3</v>
      </c>
      <c r="H20" s="23">
        <v>56</v>
      </c>
      <c r="I20" s="23">
        <v>26</v>
      </c>
      <c r="J20" s="23">
        <v>16</v>
      </c>
      <c r="K20" s="23">
        <v>9</v>
      </c>
      <c r="L20" s="23">
        <v>5</v>
      </c>
      <c r="M20" s="14">
        <f t="shared" si="1"/>
        <v>-0.15151515151515152</v>
      </c>
      <c r="N20" s="14">
        <f t="shared" si="0"/>
        <v>-0.33333333333333331</v>
      </c>
      <c r="O20" s="14">
        <f t="shared" si="0"/>
        <v>-5.8823529411764705E-2</v>
      </c>
      <c r="P20" s="14">
        <f t="shared" si="0"/>
        <v>0.2857142857142857</v>
      </c>
      <c r="Q20" s="14">
        <f t="shared" si="0"/>
        <v>0.66666666666666663</v>
      </c>
    </row>
    <row r="21" spans="2:17" ht="20.100000000000001" customHeight="1" thickBot="1" x14ac:dyDescent="0.25">
      <c r="B21" s="6" t="s">
        <v>12</v>
      </c>
      <c r="C21" s="23">
        <v>4</v>
      </c>
      <c r="D21" s="23">
        <v>4</v>
      </c>
      <c r="E21" s="23">
        <v>0</v>
      </c>
      <c r="F21" s="23">
        <v>0</v>
      </c>
      <c r="G21" s="23">
        <v>0</v>
      </c>
      <c r="H21" s="23">
        <v>10</v>
      </c>
      <c r="I21" s="23">
        <v>8</v>
      </c>
      <c r="J21" s="23">
        <v>0</v>
      </c>
      <c r="K21" s="23">
        <v>1</v>
      </c>
      <c r="L21" s="23">
        <v>1</v>
      </c>
      <c r="M21" s="14">
        <f t="shared" si="1"/>
        <v>1.5</v>
      </c>
      <c r="N21" s="14">
        <f t="shared" si="0"/>
        <v>1</v>
      </c>
      <c r="O21" s="14" t="str">
        <f t="shared" si="0"/>
        <v>-</v>
      </c>
      <c r="P21" s="14" t="str">
        <f t="shared" si="0"/>
        <v>-</v>
      </c>
      <c r="Q21" s="14" t="str">
        <f t="shared" si="0"/>
        <v>-</v>
      </c>
    </row>
    <row r="22" spans="2:17" ht="20.100000000000001" customHeight="1" thickBot="1" x14ac:dyDescent="0.25">
      <c r="B22" s="6" t="s">
        <v>13</v>
      </c>
      <c r="C22" s="23">
        <v>11</v>
      </c>
      <c r="D22" s="23">
        <v>7</v>
      </c>
      <c r="E22" s="23">
        <v>1</v>
      </c>
      <c r="F22" s="23">
        <v>2</v>
      </c>
      <c r="G22" s="23">
        <v>1</v>
      </c>
      <c r="H22" s="23">
        <v>15</v>
      </c>
      <c r="I22" s="23">
        <v>11</v>
      </c>
      <c r="J22" s="23">
        <v>1</v>
      </c>
      <c r="K22" s="23">
        <v>3</v>
      </c>
      <c r="L22" s="23">
        <v>0</v>
      </c>
      <c r="M22" s="14">
        <f t="shared" si="1"/>
        <v>0.36363636363636365</v>
      </c>
      <c r="N22" s="14">
        <f t="shared" si="0"/>
        <v>0.5714285714285714</v>
      </c>
      <c r="O22" s="14">
        <f t="shared" si="0"/>
        <v>0</v>
      </c>
      <c r="P22" s="14">
        <f t="shared" si="0"/>
        <v>0.5</v>
      </c>
      <c r="Q22" s="14" t="str">
        <f t="shared" si="0"/>
        <v>-</v>
      </c>
    </row>
    <row r="23" spans="2:17" ht="20.100000000000001" customHeight="1" thickBot="1" x14ac:dyDescent="0.25">
      <c r="B23" s="6" t="s">
        <v>14</v>
      </c>
      <c r="C23" s="23">
        <v>63</v>
      </c>
      <c r="D23" s="23">
        <v>30</v>
      </c>
      <c r="E23" s="23">
        <v>14</v>
      </c>
      <c r="F23" s="23">
        <v>11</v>
      </c>
      <c r="G23" s="23">
        <v>8</v>
      </c>
      <c r="H23" s="23">
        <v>70</v>
      </c>
      <c r="I23" s="23">
        <v>30</v>
      </c>
      <c r="J23" s="23">
        <v>24</v>
      </c>
      <c r="K23" s="23">
        <v>8</v>
      </c>
      <c r="L23" s="23">
        <v>8</v>
      </c>
      <c r="M23" s="14">
        <f t="shared" si="1"/>
        <v>0.1111111111111111</v>
      </c>
      <c r="N23" s="14">
        <f t="shared" si="0"/>
        <v>0</v>
      </c>
      <c r="O23" s="14">
        <f t="shared" si="0"/>
        <v>0.7142857142857143</v>
      </c>
      <c r="P23" s="14">
        <f t="shared" si="0"/>
        <v>-0.27272727272727271</v>
      </c>
      <c r="Q23" s="14">
        <f t="shared" si="0"/>
        <v>0</v>
      </c>
    </row>
    <row r="24" spans="2:17" ht="20.100000000000001" customHeight="1" thickBot="1" x14ac:dyDescent="0.25">
      <c r="B24" s="6" t="s">
        <v>15</v>
      </c>
      <c r="C24" s="23">
        <v>15</v>
      </c>
      <c r="D24" s="23">
        <v>10</v>
      </c>
      <c r="E24" s="23">
        <v>3</v>
      </c>
      <c r="F24" s="23">
        <v>1</v>
      </c>
      <c r="G24" s="23">
        <v>1</v>
      </c>
      <c r="H24" s="23">
        <v>10</v>
      </c>
      <c r="I24" s="23">
        <v>9</v>
      </c>
      <c r="J24" s="23">
        <v>1</v>
      </c>
      <c r="K24" s="23">
        <v>0</v>
      </c>
      <c r="L24" s="23">
        <v>0</v>
      </c>
      <c r="M24" s="14">
        <f t="shared" si="1"/>
        <v>-0.33333333333333331</v>
      </c>
      <c r="N24" s="14">
        <f t="shared" si="0"/>
        <v>-0.1</v>
      </c>
      <c r="O24" s="14">
        <f t="shared" si="0"/>
        <v>-0.66666666666666663</v>
      </c>
      <c r="P24" s="14" t="str">
        <f t="shared" si="0"/>
        <v>-</v>
      </c>
      <c r="Q24" s="14" t="str">
        <f t="shared" si="0"/>
        <v>-</v>
      </c>
    </row>
    <row r="25" spans="2:17" ht="20.100000000000001" customHeight="1" thickBot="1" x14ac:dyDescent="0.25">
      <c r="B25" s="6" t="s">
        <v>16</v>
      </c>
      <c r="C25" s="23">
        <v>8</v>
      </c>
      <c r="D25" s="23">
        <v>3</v>
      </c>
      <c r="E25" s="23">
        <v>2</v>
      </c>
      <c r="F25" s="23">
        <v>2</v>
      </c>
      <c r="G25" s="23">
        <v>1</v>
      </c>
      <c r="H25" s="23">
        <v>6</v>
      </c>
      <c r="I25" s="23">
        <v>3</v>
      </c>
      <c r="J25" s="23">
        <v>2</v>
      </c>
      <c r="K25" s="23">
        <v>1</v>
      </c>
      <c r="L25" s="23">
        <v>0</v>
      </c>
      <c r="M25" s="14">
        <f t="shared" si="1"/>
        <v>-0.25</v>
      </c>
      <c r="N25" s="14">
        <f t="shared" si="0"/>
        <v>0</v>
      </c>
      <c r="O25" s="14">
        <f t="shared" si="0"/>
        <v>0</v>
      </c>
      <c r="P25" s="14">
        <f t="shared" si="0"/>
        <v>-0.5</v>
      </c>
      <c r="Q25" s="14" t="str">
        <f t="shared" si="0"/>
        <v>-</v>
      </c>
    </row>
    <row r="26" spans="2:17" ht="20.100000000000001" customHeight="1" thickBot="1" x14ac:dyDescent="0.25">
      <c r="B26" s="7" t="s">
        <v>17</v>
      </c>
      <c r="C26" s="23">
        <v>27</v>
      </c>
      <c r="D26" s="23">
        <v>15</v>
      </c>
      <c r="E26" s="23">
        <v>10</v>
      </c>
      <c r="F26" s="23">
        <v>1</v>
      </c>
      <c r="G26" s="23">
        <v>1</v>
      </c>
      <c r="H26" s="23">
        <v>33</v>
      </c>
      <c r="I26" s="23">
        <v>15</v>
      </c>
      <c r="J26" s="23">
        <v>12</v>
      </c>
      <c r="K26" s="23">
        <v>2</v>
      </c>
      <c r="L26" s="23">
        <v>4</v>
      </c>
      <c r="M26" s="14">
        <f t="shared" si="1"/>
        <v>0.22222222222222221</v>
      </c>
      <c r="N26" s="14">
        <f t="shared" si="0"/>
        <v>0</v>
      </c>
      <c r="O26" s="14">
        <f t="shared" si="0"/>
        <v>0.2</v>
      </c>
      <c r="P26" s="14">
        <f t="shared" si="0"/>
        <v>1</v>
      </c>
      <c r="Q26" s="14">
        <f t="shared" si="0"/>
        <v>3</v>
      </c>
    </row>
    <row r="27" spans="2:17" ht="20.100000000000001" customHeight="1" thickBot="1" x14ac:dyDescent="0.25">
      <c r="B27" s="8" t="s">
        <v>18</v>
      </c>
      <c r="C27" s="23">
        <v>3</v>
      </c>
      <c r="D27" s="23">
        <v>1</v>
      </c>
      <c r="E27" s="23">
        <v>1</v>
      </c>
      <c r="F27" s="23">
        <v>0</v>
      </c>
      <c r="G27" s="23">
        <v>1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14" t="str">
        <f t="shared" si="1"/>
        <v>-</v>
      </c>
      <c r="N27" s="14" t="str">
        <f t="shared" si="0"/>
        <v>-</v>
      </c>
      <c r="O27" s="14" t="str">
        <f t="shared" si="0"/>
        <v>-</v>
      </c>
      <c r="P27" s="14" t="str">
        <f t="shared" si="0"/>
        <v>-</v>
      </c>
      <c r="Q27" s="14" t="str">
        <f t="shared" si="0"/>
        <v>-</v>
      </c>
    </row>
    <row r="28" spans="2:17" ht="20.100000000000001" customHeight="1" thickBot="1" x14ac:dyDescent="0.25">
      <c r="B28" s="9" t="s">
        <v>19</v>
      </c>
      <c r="C28" s="12">
        <f>SUM(C11:C27)</f>
        <v>474</v>
      </c>
      <c r="D28" s="12">
        <f t="shared" ref="D28:L28" si="2">SUM(D11:D27)</f>
        <v>259</v>
      </c>
      <c r="E28" s="12">
        <f t="shared" si="2"/>
        <v>117</v>
      </c>
      <c r="F28" s="12">
        <f t="shared" si="2"/>
        <v>61</v>
      </c>
      <c r="G28" s="12">
        <f t="shared" si="2"/>
        <v>37</v>
      </c>
      <c r="H28" s="12">
        <f t="shared" si="2"/>
        <v>431</v>
      </c>
      <c r="I28" s="12">
        <f t="shared" si="2"/>
        <v>235</v>
      </c>
      <c r="J28" s="12">
        <f t="shared" si="2"/>
        <v>114</v>
      </c>
      <c r="K28" s="12">
        <f t="shared" si="2"/>
        <v>51</v>
      </c>
      <c r="L28" s="12">
        <f t="shared" si="2"/>
        <v>31</v>
      </c>
      <c r="M28" s="15">
        <f t="shared" si="1"/>
        <v>-9.0717299578059074E-2</v>
      </c>
      <c r="N28" s="15">
        <f t="shared" si="0"/>
        <v>-9.2664092664092659E-2</v>
      </c>
      <c r="O28" s="15">
        <f t="shared" si="0"/>
        <v>-2.564102564102564E-2</v>
      </c>
      <c r="P28" s="15">
        <f t="shared" si="0"/>
        <v>-0.16393442622950818</v>
      </c>
      <c r="Q28" s="15">
        <f t="shared" si="0"/>
        <v>-0.16216216216216217</v>
      </c>
    </row>
    <row r="29" spans="2:17" x14ac:dyDescent="0.2">
      <c r="C29" s="20"/>
      <c r="D29" s="20"/>
      <c r="E29" s="20"/>
      <c r="F29" s="20"/>
      <c r="G29" s="20"/>
      <c r="H29" s="20"/>
      <c r="I29" s="20"/>
      <c r="J29" s="20"/>
      <c r="K29" s="20"/>
      <c r="L29" s="20"/>
    </row>
    <row r="32" spans="2:17" ht="44.25" customHeight="1" thickBot="1" x14ac:dyDescent="0.25">
      <c r="C32" s="51">
        <v>2022</v>
      </c>
      <c r="D32" s="51"/>
      <c r="E32" s="51"/>
      <c r="F32" s="51"/>
      <c r="G32" s="32"/>
      <c r="H32" s="50">
        <v>2023</v>
      </c>
      <c r="I32" s="51"/>
      <c r="J32" s="51"/>
      <c r="K32" s="51"/>
      <c r="L32" s="32"/>
      <c r="M32" s="50" t="s">
        <v>120</v>
      </c>
      <c r="N32" s="51"/>
      <c r="O32" s="51"/>
      <c r="P32" s="51"/>
      <c r="Q32" s="32"/>
    </row>
    <row r="33" spans="2:17" ht="44.25" customHeight="1" thickBot="1" x14ac:dyDescent="0.25">
      <c r="C33" s="42" t="s">
        <v>86</v>
      </c>
      <c r="D33" s="42"/>
      <c r="E33" s="42"/>
      <c r="F33" s="42"/>
      <c r="G33" s="43"/>
      <c r="H33" s="42" t="s">
        <v>86</v>
      </c>
      <c r="I33" s="42"/>
      <c r="J33" s="42"/>
      <c r="K33" s="42"/>
      <c r="L33" s="43"/>
      <c r="M33" s="42" t="s">
        <v>86</v>
      </c>
      <c r="N33" s="42"/>
      <c r="O33" s="42"/>
      <c r="P33" s="42"/>
      <c r="Q33" s="43"/>
    </row>
    <row r="34" spans="2:17" ht="44.25" customHeight="1" thickBot="1" x14ac:dyDescent="0.25">
      <c r="C34" s="10" t="s">
        <v>33</v>
      </c>
      <c r="D34" s="10" t="s">
        <v>87</v>
      </c>
      <c r="E34" s="10" t="s">
        <v>89</v>
      </c>
      <c r="F34" s="10" t="s">
        <v>88</v>
      </c>
      <c r="G34" s="10" t="s">
        <v>90</v>
      </c>
      <c r="H34" s="10" t="s">
        <v>33</v>
      </c>
      <c r="I34" s="10" t="s">
        <v>87</v>
      </c>
      <c r="J34" s="10" t="s">
        <v>89</v>
      </c>
      <c r="K34" s="10" t="s">
        <v>88</v>
      </c>
      <c r="L34" s="10" t="s">
        <v>90</v>
      </c>
      <c r="M34" s="10" t="s">
        <v>33</v>
      </c>
      <c r="N34" s="10" t="s">
        <v>87</v>
      </c>
      <c r="O34" s="10" t="s">
        <v>89</v>
      </c>
      <c r="P34" s="10" t="s">
        <v>88</v>
      </c>
      <c r="Q34" s="10" t="s">
        <v>90</v>
      </c>
    </row>
    <row r="35" spans="2:17" ht="20.100000000000001" customHeight="1" thickBot="1" x14ac:dyDescent="0.25">
      <c r="B35" s="5" t="s">
        <v>2</v>
      </c>
      <c r="C35" s="23">
        <v>2</v>
      </c>
      <c r="D35" s="23">
        <v>0</v>
      </c>
      <c r="E35" s="23">
        <v>0</v>
      </c>
      <c r="F35" s="23">
        <v>1</v>
      </c>
      <c r="G35" s="23">
        <v>1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14" t="str">
        <f>IF(C35=0,"-",IF(H35=0,"-",(H35-C35)/C35))</f>
        <v>-</v>
      </c>
      <c r="N35" s="14" t="str">
        <f t="shared" ref="N35:N52" si="3">IF(D35=0,"-",IF(I35=0,"-",(I35-D35)/D35))</f>
        <v>-</v>
      </c>
      <c r="O35" s="14" t="str">
        <f t="shared" ref="O35:O52" si="4">IF(E35=0,"-",IF(J35=0,"-",(J35-E35)/E35))</f>
        <v>-</v>
      </c>
      <c r="P35" s="14" t="str">
        <f t="shared" ref="P35:P52" si="5">IF(F35=0,"-",IF(K35=0,"-",(K35-F35)/F35))</f>
        <v>-</v>
      </c>
      <c r="Q35" s="14" t="str">
        <f t="shared" ref="Q35:Q52" si="6">IF(G35=0,"-",IF(L35=0,"-",(L35-G35)/G35))</f>
        <v>-</v>
      </c>
    </row>
    <row r="36" spans="2:17" ht="20.100000000000001" customHeight="1" thickBot="1" x14ac:dyDescent="0.25">
      <c r="B36" s="6" t="s">
        <v>3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14" t="str">
        <f t="shared" ref="M36:M52" si="7">IF(C36=0,"-",IF(H36=0,"-",(H36-C36)/C36))</f>
        <v>-</v>
      </c>
      <c r="N36" s="14" t="str">
        <f t="shared" si="3"/>
        <v>-</v>
      </c>
      <c r="O36" s="14" t="str">
        <f t="shared" si="4"/>
        <v>-</v>
      </c>
      <c r="P36" s="14" t="str">
        <f t="shared" si="5"/>
        <v>-</v>
      </c>
      <c r="Q36" s="14" t="str">
        <f t="shared" si="6"/>
        <v>-</v>
      </c>
    </row>
    <row r="37" spans="2:17" ht="20.100000000000001" customHeight="1" thickBot="1" x14ac:dyDescent="0.25">
      <c r="B37" s="6" t="s">
        <v>4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14" t="str">
        <f t="shared" si="7"/>
        <v>-</v>
      </c>
      <c r="N37" s="14" t="str">
        <f t="shared" si="3"/>
        <v>-</v>
      </c>
      <c r="O37" s="14" t="str">
        <f t="shared" si="4"/>
        <v>-</v>
      </c>
      <c r="P37" s="14" t="str">
        <f t="shared" si="5"/>
        <v>-</v>
      </c>
      <c r="Q37" s="14" t="str">
        <f t="shared" si="6"/>
        <v>-</v>
      </c>
    </row>
    <row r="38" spans="2:17" ht="20.100000000000001" customHeight="1" thickBot="1" x14ac:dyDescent="0.25">
      <c r="B38" s="6" t="s">
        <v>5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14" t="str">
        <f t="shared" si="7"/>
        <v>-</v>
      </c>
      <c r="N38" s="14" t="str">
        <f t="shared" si="3"/>
        <v>-</v>
      </c>
      <c r="O38" s="14" t="str">
        <f t="shared" si="4"/>
        <v>-</v>
      </c>
      <c r="P38" s="14" t="str">
        <f t="shared" si="5"/>
        <v>-</v>
      </c>
      <c r="Q38" s="14" t="str">
        <f t="shared" si="6"/>
        <v>-</v>
      </c>
    </row>
    <row r="39" spans="2:17" ht="20.100000000000001" customHeight="1" thickBot="1" x14ac:dyDescent="0.25">
      <c r="B39" s="6" t="s">
        <v>6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1</v>
      </c>
      <c r="I39" s="23">
        <v>1</v>
      </c>
      <c r="J39" s="23">
        <v>0</v>
      </c>
      <c r="K39" s="23">
        <v>0</v>
      </c>
      <c r="L39" s="23">
        <v>0</v>
      </c>
      <c r="M39" s="14" t="str">
        <f t="shared" si="7"/>
        <v>-</v>
      </c>
      <c r="N39" s="14" t="str">
        <f t="shared" si="3"/>
        <v>-</v>
      </c>
      <c r="O39" s="14" t="str">
        <f t="shared" si="4"/>
        <v>-</v>
      </c>
      <c r="P39" s="14" t="str">
        <f t="shared" si="5"/>
        <v>-</v>
      </c>
      <c r="Q39" s="14" t="str">
        <f t="shared" si="6"/>
        <v>-</v>
      </c>
    </row>
    <row r="40" spans="2:17" ht="20.100000000000001" customHeight="1" thickBot="1" x14ac:dyDescent="0.25">
      <c r="B40" s="6" t="s">
        <v>7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14" t="str">
        <f t="shared" si="7"/>
        <v>-</v>
      </c>
      <c r="N40" s="14" t="str">
        <f t="shared" si="3"/>
        <v>-</v>
      </c>
      <c r="O40" s="14" t="str">
        <f t="shared" si="4"/>
        <v>-</v>
      </c>
      <c r="P40" s="14" t="str">
        <f t="shared" si="5"/>
        <v>-</v>
      </c>
      <c r="Q40" s="14" t="str">
        <f t="shared" si="6"/>
        <v>-</v>
      </c>
    </row>
    <row r="41" spans="2:17" ht="20.100000000000001" customHeight="1" thickBot="1" x14ac:dyDescent="0.25">
      <c r="B41" s="6" t="s">
        <v>8</v>
      </c>
      <c r="C41" s="23">
        <v>1</v>
      </c>
      <c r="D41" s="23">
        <v>1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14" t="str">
        <f t="shared" si="7"/>
        <v>-</v>
      </c>
      <c r="N41" s="14" t="str">
        <f t="shared" si="3"/>
        <v>-</v>
      </c>
      <c r="O41" s="14" t="str">
        <f t="shared" si="4"/>
        <v>-</v>
      </c>
      <c r="P41" s="14" t="str">
        <f t="shared" si="5"/>
        <v>-</v>
      </c>
      <c r="Q41" s="14" t="str">
        <f t="shared" si="6"/>
        <v>-</v>
      </c>
    </row>
    <row r="42" spans="2:17" ht="20.100000000000001" customHeight="1" thickBot="1" x14ac:dyDescent="0.25">
      <c r="B42" s="6" t="s">
        <v>9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v>1</v>
      </c>
      <c r="I42" s="23">
        <v>0</v>
      </c>
      <c r="J42" s="23">
        <v>0</v>
      </c>
      <c r="K42" s="23">
        <v>1</v>
      </c>
      <c r="L42" s="23">
        <v>0</v>
      </c>
      <c r="M42" s="14" t="str">
        <f t="shared" si="7"/>
        <v>-</v>
      </c>
      <c r="N42" s="14" t="str">
        <f t="shared" si="3"/>
        <v>-</v>
      </c>
      <c r="O42" s="14" t="str">
        <f t="shared" si="4"/>
        <v>-</v>
      </c>
      <c r="P42" s="14" t="str">
        <f t="shared" si="5"/>
        <v>-</v>
      </c>
      <c r="Q42" s="14" t="str">
        <f t="shared" si="6"/>
        <v>-</v>
      </c>
    </row>
    <row r="43" spans="2:17" ht="20.100000000000001" customHeight="1" thickBot="1" x14ac:dyDescent="0.25">
      <c r="B43" s="6" t="s">
        <v>10</v>
      </c>
      <c r="C43" s="23">
        <v>8</v>
      </c>
      <c r="D43" s="23">
        <v>4</v>
      </c>
      <c r="E43" s="23">
        <v>1</v>
      </c>
      <c r="F43" s="23">
        <v>3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14" t="str">
        <f t="shared" si="7"/>
        <v>-</v>
      </c>
      <c r="N43" s="14" t="str">
        <f t="shared" si="3"/>
        <v>-</v>
      </c>
      <c r="O43" s="14" t="str">
        <f t="shared" si="4"/>
        <v>-</v>
      </c>
      <c r="P43" s="14" t="str">
        <f t="shared" si="5"/>
        <v>-</v>
      </c>
      <c r="Q43" s="14" t="str">
        <f t="shared" si="6"/>
        <v>-</v>
      </c>
    </row>
    <row r="44" spans="2:17" ht="20.100000000000001" customHeight="1" thickBot="1" x14ac:dyDescent="0.25">
      <c r="B44" s="6" t="s">
        <v>11</v>
      </c>
      <c r="C44" s="23">
        <v>5</v>
      </c>
      <c r="D44" s="23">
        <v>0</v>
      </c>
      <c r="E44" s="23">
        <v>0</v>
      </c>
      <c r="F44" s="23">
        <v>5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14" t="str">
        <f t="shared" si="7"/>
        <v>-</v>
      </c>
      <c r="N44" s="14" t="str">
        <f t="shared" si="3"/>
        <v>-</v>
      </c>
      <c r="O44" s="14" t="str">
        <f t="shared" si="4"/>
        <v>-</v>
      </c>
      <c r="P44" s="14" t="str">
        <f t="shared" si="5"/>
        <v>-</v>
      </c>
      <c r="Q44" s="14" t="str">
        <f t="shared" si="6"/>
        <v>-</v>
      </c>
    </row>
    <row r="45" spans="2:17" ht="20.100000000000001" customHeight="1" thickBot="1" x14ac:dyDescent="0.25">
      <c r="B45" s="6" t="s">
        <v>12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14" t="str">
        <f t="shared" si="7"/>
        <v>-</v>
      </c>
      <c r="N45" s="14" t="str">
        <f t="shared" si="3"/>
        <v>-</v>
      </c>
      <c r="O45" s="14" t="str">
        <f t="shared" si="4"/>
        <v>-</v>
      </c>
      <c r="P45" s="14" t="str">
        <f t="shared" si="5"/>
        <v>-</v>
      </c>
      <c r="Q45" s="14" t="str">
        <f t="shared" si="6"/>
        <v>-</v>
      </c>
    </row>
    <row r="46" spans="2:17" ht="20.100000000000001" customHeight="1" thickBot="1" x14ac:dyDescent="0.25">
      <c r="B46" s="6" t="s">
        <v>13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14" t="str">
        <f t="shared" si="7"/>
        <v>-</v>
      </c>
      <c r="N46" s="14" t="str">
        <f t="shared" si="3"/>
        <v>-</v>
      </c>
      <c r="O46" s="14" t="str">
        <f t="shared" si="4"/>
        <v>-</v>
      </c>
      <c r="P46" s="14" t="str">
        <f t="shared" si="5"/>
        <v>-</v>
      </c>
      <c r="Q46" s="14" t="str">
        <f t="shared" si="6"/>
        <v>-</v>
      </c>
    </row>
    <row r="47" spans="2:17" ht="20.100000000000001" customHeight="1" thickBot="1" x14ac:dyDescent="0.25">
      <c r="B47" s="6" t="s">
        <v>14</v>
      </c>
      <c r="C47" s="23">
        <v>4</v>
      </c>
      <c r="D47" s="23">
        <v>2</v>
      </c>
      <c r="E47" s="23">
        <v>0</v>
      </c>
      <c r="F47" s="23">
        <v>2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14" t="str">
        <f t="shared" si="7"/>
        <v>-</v>
      </c>
      <c r="N47" s="14" t="str">
        <f t="shared" si="3"/>
        <v>-</v>
      </c>
      <c r="O47" s="14" t="str">
        <f t="shared" si="4"/>
        <v>-</v>
      </c>
      <c r="P47" s="14" t="str">
        <f t="shared" si="5"/>
        <v>-</v>
      </c>
      <c r="Q47" s="14" t="str">
        <f t="shared" si="6"/>
        <v>-</v>
      </c>
    </row>
    <row r="48" spans="2:17" ht="20.100000000000001" customHeight="1" thickBot="1" x14ac:dyDescent="0.25">
      <c r="B48" s="6" t="s">
        <v>15</v>
      </c>
      <c r="C48" s="23">
        <v>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14" t="str">
        <f t="shared" si="7"/>
        <v>-</v>
      </c>
      <c r="N48" s="14" t="str">
        <f t="shared" si="3"/>
        <v>-</v>
      </c>
      <c r="O48" s="14" t="str">
        <f t="shared" si="4"/>
        <v>-</v>
      </c>
      <c r="P48" s="14" t="str">
        <f t="shared" si="5"/>
        <v>-</v>
      </c>
      <c r="Q48" s="14" t="str">
        <f t="shared" si="6"/>
        <v>-</v>
      </c>
    </row>
    <row r="49" spans="2:17" ht="20.100000000000001" customHeight="1" thickBot="1" x14ac:dyDescent="0.25">
      <c r="B49" s="6" t="s">
        <v>16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14" t="str">
        <f t="shared" si="7"/>
        <v>-</v>
      </c>
      <c r="N49" s="14" t="str">
        <f t="shared" si="3"/>
        <v>-</v>
      </c>
      <c r="O49" s="14" t="str">
        <f t="shared" si="4"/>
        <v>-</v>
      </c>
      <c r="P49" s="14" t="str">
        <f t="shared" si="5"/>
        <v>-</v>
      </c>
      <c r="Q49" s="14" t="str">
        <f t="shared" si="6"/>
        <v>-</v>
      </c>
    </row>
    <row r="50" spans="2:17" ht="20.100000000000001" customHeight="1" thickBot="1" x14ac:dyDescent="0.25">
      <c r="B50" s="7" t="s">
        <v>17</v>
      </c>
      <c r="C50" s="23">
        <v>0</v>
      </c>
      <c r="D50" s="23"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14" t="str">
        <f t="shared" si="7"/>
        <v>-</v>
      </c>
      <c r="N50" s="14" t="str">
        <f t="shared" si="3"/>
        <v>-</v>
      </c>
      <c r="O50" s="14" t="str">
        <f t="shared" si="4"/>
        <v>-</v>
      </c>
      <c r="P50" s="14" t="str">
        <f t="shared" si="5"/>
        <v>-</v>
      </c>
      <c r="Q50" s="14" t="str">
        <f t="shared" si="6"/>
        <v>-</v>
      </c>
    </row>
    <row r="51" spans="2:17" ht="20.100000000000001" customHeight="1" thickBot="1" x14ac:dyDescent="0.25">
      <c r="B51" s="8" t="s">
        <v>18</v>
      </c>
      <c r="C51" s="23">
        <v>0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14" t="str">
        <f t="shared" si="7"/>
        <v>-</v>
      </c>
      <c r="N51" s="14" t="str">
        <f t="shared" si="3"/>
        <v>-</v>
      </c>
      <c r="O51" s="14" t="str">
        <f t="shared" si="4"/>
        <v>-</v>
      </c>
      <c r="P51" s="14" t="str">
        <f t="shared" si="5"/>
        <v>-</v>
      </c>
      <c r="Q51" s="14" t="str">
        <f t="shared" si="6"/>
        <v>-</v>
      </c>
    </row>
    <row r="52" spans="2:17" ht="20.100000000000001" customHeight="1" thickBot="1" x14ac:dyDescent="0.25">
      <c r="B52" s="9" t="s">
        <v>19</v>
      </c>
      <c r="C52" s="12">
        <f>SUM(C35:C51)</f>
        <v>20</v>
      </c>
      <c r="D52" s="12">
        <f t="shared" ref="D52:L52" si="8">SUM(D35:D51)</f>
        <v>7</v>
      </c>
      <c r="E52" s="12">
        <f t="shared" si="8"/>
        <v>1</v>
      </c>
      <c r="F52" s="12">
        <f t="shared" si="8"/>
        <v>11</v>
      </c>
      <c r="G52" s="12">
        <f t="shared" si="8"/>
        <v>1</v>
      </c>
      <c r="H52" s="12">
        <f t="shared" si="8"/>
        <v>2</v>
      </c>
      <c r="I52" s="12">
        <f t="shared" si="8"/>
        <v>1</v>
      </c>
      <c r="J52" s="12">
        <f t="shared" si="8"/>
        <v>0</v>
      </c>
      <c r="K52" s="12">
        <f t="shared" si="8"/>
        <v>1</v>
      </c>
      <c r="L52" s="12">
        <f t="shared" si="8"/>
        <v>0</v>
      </c>
      <c r="M52" s="15">
        <f t="shared" si="7"/>
        <v>-0.9</v>
      </c>
      <c r="N52" s="15">
        <f t="shared" si="3"/>
        <v>-0.8571428571428571</v>
      </c>
      <c r="O52" s="15" t="str">
        <f t="shared" si="4"/>
        <v>-</v>
      </c>
      <c r="P52" s="15">
        <f t="shared" si="5"/>
        <v>-0.90909090909090906</v>
      </c>
      <c r="Q52" s="15" t="str">
        <f t="shared" si="6"/>
        <v>-</v>
      </c>
    </row>
    <row r="53" spans="2:17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</row>
  </sheetData>
  <mergeCells count="12">
    <mergeCell ref="C9:G9"/>
    <mergeCell ref="H9:L9"/>
    <mergeCell ref="M9:Q9"/>
    <mergeCell ref="C8:G8"/>
    <mergeCell ref="H8:L8"/>
    <mergeCell ref="M8:Q8"/>
    <mergeCell ref="C32:G32"/>
    <mergeCell ref="H32:L32"/>
    <mergeCell ref="M32:Q32"/>
    <mergeCell ref="C33:G33"/>
    <mergeCell ref="H33:L33"/>
    <mergeCell ref="M33:Q3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Inicio</vt:lpstr>
      <vt:lpstr>Evolución Denuncias</vt:lpstr>
      <vt:lpstr>Evolución Renuncias</vt:lpstr>
      <vt:lpstr>Evolución Víctimas</vt:lpstr>
      <vt:lpstr>Evolución Órdenes y Medidas</vt:lpstr>
      <vt:lpstr>Personas Enjuiciadas</vt:lpstr>
      <vt:lpstr>Jdos Penal_Personas Enjuiciadas</vt:lpstr>
      <vt:lpstr>Jdos Penal_Sentencias</vt:lpstr>
      <vt:lpstr>Jdos Menores_Personas Enjuiciad</vt:lpstr>
      <vt:lpstr>Jdos Menores_Sentencias</vt:lpstr>
      <vt:lpstr>Jdos Guardia_Asuntos</vt:lpstr>
      <vt:lpstr>Jdos Guardia_Órdenes Protección</vt:lpstr>
      <vt:lpstr>Audiencias_Pers Enjuiciadas</vt:lpstr>
      <vt:lpstr>Audiencias_Sentencias</vt:lpstr>
      <vt:lpstr>Audiencias_Pers Enjuic por Sexo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2019-09-06T09:56:12Z</cp:lastPrinted>
  <dcterms:created xsi:type="dcterms:W3CDTF">2018-12-11T12:27:19Z</dcterms:created>
  <dcterms:modified xsi:type="dcterms:W3CDTF">2024-04-15T11:58:19Z</dcterms:modified>
</cp:coreProperties>
</file>